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895" windowHeight="7875" firstSheet="8" activeTab="8"/>
  </bookViews>
  <sheets>
    <sheet name="Operations" sheetId="1" r:id="rId1"/>
    <sheet name="Income" sheetId="2" r:id="rId2"/>
    <sheet name="Expenditures" sheetId="3" r:id="rId3"/>
    <sheet name="Materials" sheetId="4" r:id="rId4"/>
    <sheet name="Services" sheetId="5" r:id="rId5"/>
    <sheet name="Technology" sheetId="6" r:id="rId6"/>
    <sheet name="Funding City and County" sheetId="8" r:id="rId7"/>
    <sheet name="County Level Funding" sheetId="9" r:id="rId8"/>
    <sheet name="County Funding Alphabetical" sheetId="10" r:id="rId9"/>
    <sheet name="Funding Lowest to Highest" sheetId="11" r:id="rId10"/>
    <sheet name="Branches" sheetId="12" r:id="rId11"/>
    <sheet name="Sheet1" sheetId="13" r:id="rId12"/>
  </sheets>
  <definedNames>
    <definedName name="_xlnm.Print_Titles" localSheetId="10">Branches!$1:$3</definedName>
    <definedName name="_xlnm.Print_Titles" localSheetId="8">'County Funding Alphabetical'!$1:$2</definedName>
    <definedName name="_xlnm.Print_Titles" localSheetId="7">'County Level Funding'!$1:$2</definedName>
    <definedName name="_xlnm.Print_Titles" localSheetId="2">Expenditures!$1:$2</definedName>
    <definedName name="_xlnm.Print_Titles" localSheetId="6">'Funding City and County'!$1:$3</definedName>
    <definedName name="_xlnm.Print_Titles" localSheetId="9">'Funding Lowest to Highest'!$1:$2</definedName>
    <definedName name="_xlnm.Print_Titles" localSheetId="1">Income!$1:$1</definedName>
    <definedName name="_xlnm.Print_Titles" localSheetId="3">Materials!$1:$3</definedName>
    <definedName name="_xlnm.Print_Titles" localSheetId="0">Operations!$1:$2</definedName>
    <definedName name="_xlnm.Print_Titles" localSheetId="4">Services!$1:$3</definedName>
    <definedName name="_xlnm.Print_Titles" localSheetId="5">Technology!$1:$3</definedName>
  </definedNames>
  <calcPr calcId="125725" fullCalcOnLoad="1"/>
</workbook>
</file>

<file path=xl/calcChain.xml><?xml version="1.0" encoding="utf-8"?>
<calcChain xmlns="http://schemas.openxmlformats.org/spreadsheetml/2006/main">
  <c r="U68" i="6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H68" i="5"/>
  <c r="J68"/>
  <c r="P68"/>
  <c r="O68"/>
  <c r="N68"/>
  <c r="M68"/>
  <c r="L68"/>
  <c r="K68"/>
  <c r="I68"/>
  <c r="G68"/>
  <c r="F68"/>
  <c r="E68"/>
  <c r="D68"/>
  <c r="C68"/>
  <c r="B68"/>
  <c r="Q69" i="4"/>
  <c r="U69"/>
  <c r="V69"/>
  <c r="T69"/>
  <c r="S69"/>
  <c r="R69"/>
  <c r="P69"/>
  <c r="O69"/>
  <c r="N69"/>
  <c r="M69"/>
  <c r="L69"/>
  <c r="K69"/>
  <c r="J69"/>
  <c r="I69"/>
  <c r="H69"/>
  <c r="G69"/>
  <c r="F69"/>
  <c r="E69"/>
  <c r="D69"/>
  <c r="C69"/>
  <c r="B69"/>
  <c r="Q69" i="3"/>
  <c r="P69"/>
  <c r="N69"/>
  <c r="O69"/>
  <c r="M69"/>
  <c r="L69"/>
  <c r="K69"/>
  <c r="I69"/>
  <c r="J69"/>
  <c r="H69"/>
  <c r="G69"/>
  <c r="F69"/>
  <c r="D69"/>
  <c r="E69"/>
  <c r="C69"/>
  <c r="B69"/>
  <c r="N68" i="2"/>
  <c r="E68"/>
  <c r="G68"/>
  <c r="I68"/>
  <c r="K68"/>
  <c r="M68"/>
  <c r="L68"/>
  <c r="J68"/>
  <c r="H68"/>
  <c r="F68"/>
  <c r="O68"/>
  <c r="D68"/>
  <c r="C68"/>
  <c r="B68"/>
  <c r="L67" i="1"/>
  <c r="K67"/>
  <c r="I67"/>
  <c r="H67"/>
  <c r="G67"/>
  <c r="F67"/>
  <c r="E67"/>
  <c r="D67"/>
  <c r="C67"/>
  <c r="B67"/>
  <c r="F56" i="11"/>
  <c r="F21"/>
  <c r="F10"/>
  <c r="F78"/>
  <c r="F75"/>
  <c r="F84"/>
  <c r="F42"/>
  <c r="F58"/>
  <c r="F70"/>
  <c r="F57"/>
  <c r="F29"/>
  <c r="F71"/>
  <c r="F28"/>
  <c r="F76"/>
  <c r="F59"/>
  <c r="F40"/>
  <c r="F87"/>
  <c r="F27"/>
  <c r="F62"/>
  <c r="F36"/>
  <c r="F63"/>
  <c r="F68"/>
  <c r="F72"/>
  <c r="F44"/>
  <c r="F35"/>
  <c r="F67"/>
  <c r="F69"/>
  <c r="F32"/>
  <c r="F37"/>
  <c r="F74"/>
  <c r="F18"/>
  <c r="F52"/>
  <c r="F25"/>
  <c r="F81"/>
  <c r="F89"/>
  <c r="F11"/>
  <c r="F26"/>
  <c r="F79"/>
  <c r="F51"/>
  <c r="F13"/>
  <c r="F48"/>
  <c r="F46"/>
  <c r="F7"/>
  <c r="F8"/>
  <c r="F22"/>
  <c r="F6"/>
  <c r="F83"/>
  <c r="F65"/>
  <c r="F85"/>
  <c r="F73"/>
  <c r="F43"/>
  <c r="F31"/>
  <c r="F34"/>
  <c r="F60"/>
  <c r="F12"/>
  <c r="F49"/>
  <c r="F86"/>
  <c r="F41"/>
  <c r="F23"/>
  <c r="F80"/>
  <c r="F47"/>
  <c r="F4"/>
  <c r="F15"/>
  <c r="F88"/>
  <c r="F19"/>
  <c r="F17"/>
  <c r="F39"/>
  <c r="F53"/>
  <c r="F77"/>
  <c r="F50"/>
  <c r="F14"/>
  <c r="F16"/>
  <c r="F64"/>
  <c r="F20"/>
  <c r="F24"/>
  <c r="F30"/>
  <c r="F9"/>
  <c r="F45"/>
  <c r="F54"/>
  <c r="F38"/>
  <c r="F66"/>
  <c r="F61"/>
  <c r="F82"/>
  <c r="F55"/>
  <c r="F33"/>
  <c r="F3"/>
  <c r="F89" i="10"/>
  <c r="F88"/>
  <c r="F83"/>
  <c r="F82"/>
  <c r="F81"/>
  <c r="F79"/>
  <c r="F47"/>
  <c r="F84"/>
  <c r="F54"/>
  <c r="F15"/>
  <c r="F12"/>
  <c r="F20"/>
  <c r="F74"/>
  <c r="F73"/>
  <c r="F59"/>
  <c r="F36"/>
  <c r="F52"/>
  <c r="F69"/>
  <c r="F72"/>
  <c r="F23"/>
  <c r="F18"/>
  <c r="F62"/>
  <c r="F80"/>
  <c r="F5"/>
  <c r="F63"/>
  <c r="F61"/>
  <c r="F58"/>
  <c r="F46"/>
  <c r="F76"/>
  <c r="F77"/>
  <c r="F65"/>
  <c r="F4"/>
  <c r="F56"/>
  <c r="F85"/>
  <c r="F3"/>
  <c r="F86"/>
  <c r="F55"/>
  <c r="F43"/>
  <c r="F29"/>
  <c r="F6"/>
  <c r="F41"/>
  <c r="F53"/>
  <c r="F66"/>
  <c r="F51"/>
  <c r="F27"/>
  <c r="F21"/>
  <c r="F42"/>
  <c r="F49"/>
  <c r="F32"/>
  <c r="F45"/>
  <c r="F37"/>
  <c r="F40"/>
  <c r="F57"/>
  <c r="F38"/>
  <c r="F28"/>
  <c r="F22"/>
  <c r="F33"/>
  <c r="F30"/>
  <c r="F26"/>
  <c r="F13"/>
  <c r="F25"/>
  <c r="F48"/>
  <c r="F78"/>
  <c r="F75"/>
  <c r="F60"/>
  <c r="F39"/>
  <c r="F19"/>
  <c r="F24"/>
  <c r="F34"/>
  <c r="F14"/>
  <c r="F44"/>
  <c r="F11"/>
  <c r="F9"/>
  <c r="F64"/>
  <c r="F35"/>
  <c r="F17"/>
  <c r="F50"/>
  <c r="F71"/>
  <c r="F70"/>
  <c r="F68"/>
  <c r="F67"/>
  <c r="F10"/>
  <c r="F16"/>
  <c r="F8"/>
  <c r="F87"/>
  <c r="F7"/>
  <c r="H120" i="8"/>
  <c r="H114"/>
  <c r="H83"/>
  <c r="H162"/>
  <c r="G162"/>
  <c r="D162"/>
  <c r="H88"/>
  <c r="H86"/>
  <c r="H77"/>
  <c r="H71"/>
  <c r="H49"/>
  <c r="H42"/>
  <c r="H36"/>
  <c r="H31"/>
  <c r="H12"/>
  <c r="H6"/>
  <c r="H156"/>
  <c r="H115"/>
  <c r="H99"/>
  <c r="H92"/>
  <c r="H65"/>
  <c r="H15"/>
  <c r="H160"/>
  <c r="H158"/>
  <c r="H157"/>
  <c r="H154"/>
  <c r="H147"/>
  <c r="H145"/>
  <c r="H143"/>
  <c r="H138"/>
  <c r="H135"/>
  <c r="H132"/>
  <c r="H130"/>
  <c r="H126"/>
  <c r="H123"/>
  <c r="H121"/>
  <c r="H112"/>
  <c r="H97"/>
  <c r="F91" i="9"/>
  <c r="D91"/>
  <c r="G79"/>
  <c r="G73"/>
  <c r="G71"/>
  <c r="G67"/>
  <c r="G64"/>
  <c r="G57"/>
  <c r="G54"/>
  <c r="G49"/>
  <c r="G41"/>
  <c r="G39"/>
  <c r="G35"/>
  <c r="G32"/>
  <c r="G22"/>
  <c r="G19"/>
  <c r="G15"/>
  <c r="G13"/>
  <c r="G8"/>
  <c r="F89"/>
  <c r="F88"/>
  <c r="F87"/>
  <c r="F86"/>
  <c r="F85"/>
  <c r="F84"/>
  <c r="F83"/>
  <c r="F82"/>
  <c r="F81"/>
  <c r="F80"/>
  <c r="F79"/>
  <c r="F78"/>
  <c r="F77"/>
  <c r="F76"/>
  <c r="F75"/>
  <c r="F74"/>
  <c r="F73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E91"/>
  <c r="H96" i="8"/>
  <c r="H76"/>
  <c r="H69"/>
  <c r="H64"/>
  <c r="H62"/>
  <c r="H61"/>
  <c r="H48"/>
  <c r="H30"/>
  <c r="H11"/>
  <c r="H5"/>
  <c r="H4"/>
  <c r="J29" i="5"/>
  <c r="J13"/>
  <c r="J28"/>
  <c r="J40"/>
  <c r="J39"/>
  <c r="J27"/>
  <c r="J48"/>
  <c r="J47"/>
  <c r="J12"/>
  <c r="J26"/>
  <c r="J38"/>
  <c r="J25"/>
  <c r="J11"/>
  <c r="J46"/>
  <c r="J45"/>
  <c r="J37"/>
  <c r="J10"/>
  <c r="J55"/>
  <c r="J24"/>
  <c r="J36"/>
  <c r="J54"/>
  <c r="J53"/>
  <c r="J23"/>
  <c r="J9"/>
  <c r="J52"/>
  <c r="J66"/>
  <c r="J35"/>
  <c r="J51"/>
  <c r="J44"/>
  <c r="J34"/>
  <c r="J22"/>
  <c r="J62"/>
  <c r="J61"/>
  <c r="J8"/>
  <c r="J60"/>
  <c r="J7"/>
  <c r="J33"/>
  <c r="J21"/>
  <c r="J59"/>
  <c r="J20"/>
  <c r="J19"/>
  <c r="J43"/>
  <c r="J18"/>
  <c r="J32"/>
  <c r="J58"/>
  <c r="J6"/>
  <c r="J17"/>
  <c r="J16"/>
  <c r="J65"/>
  <c r="J5"/>
  <c r="H29"/>
  <c r="H13"/>
  <c r="H28"/>
  <c r="H40"/>
  <c r="H39"/>
  <c r="H27"/>
  <c r="H48"/>
  <c r="H47"/>
  <c r="H12"/>
  <c r="H26"/>
  <c r="H38"/>
  <c r="H25"/>
  <c r="H11"/>
  <c r="H46"/>
  <c r="H45"/>
  <c r="H37"/>
  <c r="H10"/>
  <c r="H55"/>
  <c r="H24"/>
  <c r="H36"/>
  <c r="H54"/>
  <c r="H53"/>
  <c r="H23"/>
  <c r="H9"/>
  <c r="H52"/>
  <c r="H66"/>
  <c r="H35"/>
  <c r="H51"/>
  <c r="H44"/>
  <c r="H34"/>
  <c r="H22"/>
  <c r="H62"/>
  <c r="H61"/>
  <c r="H8"/>
  <c r="H60"/>
  <c r="H7"/>
  <c r="H33"/>
  <c r="H21"/>
  <c r="H59"/>
  <c r="H20"/>
  <c r="H19"/>
  <c r="H43"/>
  <c r="H18"/>
  <c r="H32"/>
  <c r="H58"/>
  <c r="H6"/>
  <c r="H17"/>
  <c r="H16"/>
  <c r="H65"/>
  <c r="H5"/>
  <c r="V29" i="4"/>
  <c r="V13"/>
  <c r="V28"/>
  <c r="V40"/>
  <c r="V39"/>
  <c r="V27"/>
  <c r="V48"/>
  <c r="V47"/>
  <c r="V12"/>
  <c r="V26"/>
  <c r="V38"/>
  <c r="V25"/>
  <c r="V11"/>
  <c r="V46"/>
  <c r="V45"/>
  <c r="V37"/>
  <c r="V10"/>
  <c r="V55"/>
  <c r="V24"/>
  <c r="V36"/>
  <c r="V54"/>
  <c r="V53"/>
  <c r="V23"/>
  <c r="V9"/>
  <c r="V52"/>
  <c r="V66"/>
  <c r="V35"/>
  <c r="V51"/>
  <c r="V44"/>
  <c r="V34"/>
  <c r="V22"/>
  <c r="V62"/>
  <c r="V61"/>
  <c r="V8"/>
  <c r="V60"/>
  <c r="V7"/>
  <c r="V33"/>
  <c r="V21"/>
  <c r="V59"/>
  <c r="V20"/>
  <c r="V19"/>
  <c r="V43"/>
  <c r="V18"/>
  <c r="V32"/>
  <c r="V58"/>
  <c r="V6"/>
  <c r="V17"/>
  <c r="V16"/>
  <c r="V65"/>
  <c r="V5"/>
  <c r="Q29"/>
  <c r="Q13"/>
  <c r="Q28"/>
  <c r="Q40"/>
  <c r="Q39"/>
  <c r="Q27"/>
  <c r="Q48"/>
  <c r="Q47"/>
  <c r="Q12"/>
  <c r="Q26"/>
  <c r="Q38"/>
  <c r="Q25"/>
  <c r="Q11"/>
  <c r="Q46"/>
  <c r="Q45"/>
  <c r="Q37"/>
  <c r="Q10"/>
  <c r="Q55"/>
  <c r="Q24"/>
  <c r="Q36"/>
  <c r="Q54"/>
  <c r="Q53"/>
  <c r="Q23"/>
  <c r="Q9"/>
  <c r="Q52"/>
  <c r="Q66"/>
  <c r="Q35"/>
  <c r="Q51"/>
  <c r="Q44"/>
  <c r="Q34"/>
  <c r="Q22"/>
  <c r="Q62"/>
  <c r="Q61"/>
  <c r="Q8"/>
  <c r="Q60"/>
  <c r="Q7"/>
  <c r="Q33"/>
  <c r="Q21"/>
  <c r="Q59"/>
  <c r="Q20"/>
  <c r="Q19"/>
  <c r="Q43"/>
  <c r="Q18"/>
  <c r="Q32"/>
  <c r="Q58"/>
  <c r="Q6"/>
  <c r="Q17"/>
  <c r="Q16"/>
  <c r="Q65"/>
  <c r="Q5"/>
  <c r="O29" i="3"/>
  <c r="O13"/>
  <c r="O28"/>
  <c r="O41"/>
  <c r="O40"/>
  <c r="O27"/>
  <c r="O49"/>
  <c r="O48"/>
  <c r="O12"/>
  <c r="O26"/>
  <c r="O39"/>
  <c r="O25"/>
  <c r="O11"/>
  <c r="O47"/>
  <c r="O46"/>
  <c r="O38"/>
  <c r="O10"/>
  <c r="O56"/>
  <c r="O24"/>
  <c r="O37"/>
  <c r="O55"/>
  <c r="O54"/>
  <c r="O23"/>
  <c r="O9"/>
  <c r="O53"/>
  <c r="O67"/>
  <c r="O36"/>
  <c r="O52"/>
  <c r="O45"/>
  <c r="O35"/>
  <c r="O22"/>
  <c r="O63"/>
  <c r="O62"/>
  <c r="O8"/>
  <c r="O61"/>
  <c r="O7"/>
  <c r="O34"/>
  <c r="O21"/>
  <c r="O60"/>
  <c r="O20"/>
  <c r="O19"/>
  <c r="O44"/>
  <c r="O18"/>
  <c r="O33"/>
  <c r="O59"/>
  <c r="O6"/>
  <c r="O17"/>
  <c r="O16"/>
  <c r="O66"/>
  <c r="O5"/>
  <c r="J29"/>
  <c r="J13"/>
  <c r="J28"/>
  <c r="J41"/>
  <c r="J40"/>
  <c r="J27"/>
  <c r="J49"/>
  <c r="J48"/>
  <c r="J12"/>
  <c r="J26"/>
  <c r="J39"/>
  <c r="J25"/>
  <c r="J11"/>
  <c r="J47"/>
  <c r="J46"/>
  <c r="J38"/>
  <c r="J10"/>
  <c r="J56"/>
  <c r="J24"/>
  <c r="J37"/>
  <c r="J55"/>
  <c r="J54"/>
  <c r="J23"/>
  <c r="J9"/>
  <c r="J53"/>
  <c r="J67"/>
  <c r="J36"/>
  <c r="J52"/>
  <c r="J45"/>
  <c r="J35"/>
  <c r="J22"/>
  <c r="J63"/>
  <c r="J62"/>
  <c r="J8"/>
  <c r="J61"/>
  <c r="J7"/>
  <c r="J34"/>
  <c r="J21"/>
  <c r="J60"/>
  <c r="J20"/>
  <c r="J19"/>
  <c r="J44"/>
  <c r="J18"/>
  <c r="J33"/>
  <c r="J59"/>
  <c r="J6"/>
  <c r="J17"/>
  <c r="J16"/>
  <c r="J66"/>
  <c r="J5"/>
  <c r="E29"/>
  <c r="E13"/>
  <c r="E28"/>
  <c r="E41"/>
  <c r="E40"/>
  <c r="E27"/>
  <c r="E49"/>
  <c r="E48"/>
  <c r="E12"/>
  <c r="E26"/>
  <c r="E39"/>
  <c r="E25"/>
  <c r="E11"/>
  <c r="E47"/>
  <c r="E46"/>
  <c r="E38"/>
  <c r="E10"/>
  <c r="E56"/>
  <c r="E24"/>
  <c r="E37"/>
  <c r="E55"/>
  <c r="E54"/>
  <c r="E23"/>
  <c r="E9"/>
  <c r="E53"/>
  <c r="E67"/>
  <c r="E36"/>
  <c r="E52"/>
  <c r="E45"/>
  <c r="E35"/>
  <c r="E22"/>
  <c r="E63"/>
  <c r="E62"/>
  <c r="E8"/>
  <c r="E61"/>
  <c r="E7"/>
  <c r="E34"/>
  <c r="E21"/>
  <c r="E60"/>
  <c r="E20"/>
  <c r="E19"/>
  <c r="E44"/>
  <c r="E18"/>
  <c r="E33"/>
  <c r="E59"/>
  <c r="E6"/>
  <c r="E17"/>
  <c r="E16"/>
  <c r="E66"/>
  <c r="E5"/>
  <c r="M28" i="2"/>
  <c r="M12"/>
  <c r="M27"/>
  <c r="M39"/>
  <c r="M38"/>
  <c r="M26"/>
  <c r="M48"/>
  <c r="M47"/>
  <c r="M11"/>
  <c r="M25"/>
  <c r="M37"/>
  <c r="M24"/>
  <c r="M10"/>
  <c r="M46"/>
  <c r="M45"/>
  <c r="M36"/>
  <c r="M9"/>
  <c r="M55"/>
  <c r="M23"/>
  <c r="M35"/>
  <c r="M54"/>
  <c r="M53"/>
  <c r="M22"/>
  <c r="M8"/>
  <c r="M52"/>
  <c r="M66"/>
  <c r="M34"/>
  <c r="M51"/>
  <c r="M44"/>
  <c r="M33"/>
  <c r="M21"/>
  <c r="M62"/>
  <c r="M61"/>
  <c r="M7"/>
  <c r="M60"/>
  <c r="M6"/>
  <c r="M32"/>
  <c r="M20"/>
  <c r="M59"/>
  <c r="M19"/>
  <c r="M18"/>
  <c r="M43"/>
  <c r="M17"/>
  <c r="M31"/>
  <c r="M58"/>
  <c r="M5"/>
  <c r="M16"/>
  <c r="M15"/>
  <c r="M65"/>
  <c r="M4"/>
  <c r="K28"/>
  <c r="K12"/>
  <c r="K27"/>
  <c r="K39"/>
  <c r="K38"/>
  <c r="K26"/>
  <c r="K48"/>
  <c r="K47"/>
  <c r="K11"/>
  <c r="K25"/>
  <c r="K37"/>
  <c r="K24"/>
  <c r="K10"/>
  <c r="K46"/>
  <c r="K45"/>
  <c r="K36"/>
  <c r="K9"/>
  <c r="K55"/>
  <c r="K23"/>
  <c r="K35"/>
  <c r="K54"/>
  <c r="K53"/>
  <c r="K22"/>
  <c r="K8"/>
  <c r="K52"/>
  <c r="K66"/>
  <c r="K34"/>
  <c r="K51"/>
  <c r="K44"/>
  <c r="K33"/>
  <c r="K21"/>
  <c r="K62"/>
  <c r="K61"/>
  <c r="K7"/>
  <c r="K60"/>
  <c r="K6"/>
  <c r="K32"/>
  <c r="K20"/>
  <c r="K59"/>
  <c r="K19"/>
  <c r="K18"/>
  <c r="K43"/>
  <c r="K17"/>
  <c r="K31"/>
  <c r="K58"/>
  <c r="K5"/>
  <c r="K16"/>
  <c r="K15"/>
  <c r="K65"/>
  <c r="K4"/>
  <c r="I28"/>
  <c r="I12"/>
  <c r="I27"/>
  <c r="I39"/>
  <c r="I38"/>
  <c r="I26"/>
  <c r="I48"/>
  <c r="I47"/>
  <c r="I11"/>
  <c r="I25"/>
  <c r="I37"/>
  <c r="I24"/>
  <c r="I10"/>
  <c r="I46"/>
  <c r="I45"/>
  <c r="I36"/>
  <c r="I9"/>
  <c r="I55"/>
  <c r="I23"/>
  <c r="I35"/>
  <c r="I54"/>
  <c r="I53"/>
  <c r="I22"/>
  <c r="I8"/>
  <c r="I52"/>
  <c r="I66"/>
  <c r="I34"/>
  <c r="I51"/>
  <c r="I44"/>
  <c r="I33"/>
  <c r="I21"/>
  <c r="I62"/>
  <c r="I61"/>
  <c r="I7"/>
  <c r="I60"/>
  <c r="I6"/>
  <c r="I32"/>
  <c r="I20"/>
  <c r="I59"/>
  <c r="I19"/>
  <c r="I18"/>
  <c r="I43"/>
  <c r="I17"/>
  <c r="I31"/>
  <c r="I58"/>
  <c r="I5"/>
  <c r="I16"/>
  <c r="I15"/>
  <c r="I65"/>
  <c r="I4"/>
  <c r="G28"/>
  <c r="G12"/>
  <c r="G27"/>
  <c r="G39"/>
  <c r="G38"/>
  <c r="G26"/>
  <c r="G48"/>
  <c r="G47"/>
  <c r="G11"/>
  <c r="G25"/>
  <c r="G37"/>
  <c r="G24"/>
  <c r="G10"/>
  <c r="G46"/>
  <c r="G45"/>
  <c r="G36"/>
  <c r="G9"/>
  <c r="G55"/>
  <c r="G23"/>
  <c r="G35"/>
  <c r="G54"/>
  <c r="G53"/>
  <c r="G22"/>
  <c r="G8"/>
  <c r="G52"/>
  <c r="G66"/>
  <c r="G34"/>
  <c r="G51"/>
  <c r="G44"/>
  <c r="G33"/>
  <c r="G21"/>
  <c r="G62"/>
  <c r="G61"/>
  <c r="G7"/>
  <c r="G60"/>
  <c r="G6"/>
  <c r="G32"/>
  <c r="G20"/>
  <c r="G59"/>
  <c r="G19"/>
  <c r="G18"/>
  <c r="G43"/>
  <c r="G17"/>
  <c r="G31"/>
  <c r="G58"/>
  <c r="G5"/>
  <c r="G16"/>
  <c r="G15"/>
  <c r="G65"/>
  <c r="G4"/>
  <c r="E28"/>
  <c r="E12"/>
  <c r="E27"/>
  <c r="E39"/>
  <c r="E38"/>
  <c r="E26"/>
  <c r="E48"/>
  <c r="E47"/>
  <c r="E11"/>
  <c r="E25"/>
  <c r="E37"/>
  <c r="E24"/>
  <c r="E10"/>
  <c r="E46"/>
  <c r="E45"/>
  <c r="E36"/>
  <c r="E9"/>
  <c r="E55"/>
  <c r="E23"/>
  <c r="E35"/>
  <c r="E54"/>
  <c r="E53"/>
  <c r="E22"/>
  <c r="E8"/>
  <c r="E52"/>
  <c r="E66"/>
  <c r="E34"/>
  <c r="E51"/>
  <c r="E44"/>
  <c r="E33"/>
  <c r="E21"/>
  <c r="E62"/>
  <c r="E61"/>
  <c r="E7"/>
  <c r="E60"/>
  <c r="E6"/>
  <c r="E32"/>
  <c r="E20"/>
  <c r="E59"/>
  <c r="E19"/>
  <c r="E18"/>
  <c r="E43"/>
  <c r="E17"/>
  <c r="E31"/>
  <c r="E58"/>
  <c r="E5"/>
  <c r="E16"/>
  <c r="E15"/>
  <c r="E65"/>
  <c r="E4"/>
  <c r="J28" i="1"/>
  <c r="J12"/>
  <c r="J27"/>
  <c r="J39"/>
  <c r="J38"/>
  <c r="J26"/>
  <c r="J47"/>
  <c r="J46"/>
  <c r="J11"/>
  <c r="J25"/>
  <c r="J37"/>
  <c r="J24"/>
  <c r="J10"/>
  <c r="J45"/>
  <c r="J44"/>
  <c r="J36"/>
  <c r="J9"/>
  <c r="J54"/>
  <c r="J23"/>
  <c r="J35"/>
  <c r="J53"/>
  <c r="J52"/>
  <c r="J22"/>
  <c r="J8"/>
  <c r="J51"/>
  <c r="J65"/>
  <c r="J34"/>
  <c r="J50"/>
  <c r="J43"/>
  <c r="J33"/>
  <c r="J21"/>
  <c r="J61"/>
  <c r="J60"/>
  <c r="J7"/>
  <c r="J59"/>
  <c r="J6"/>
  <c r="J32"/>
  <c r="J20"/>
  <c r="J58"/>
  <c r="J19"/>
  <c r="J18"/>
  <c r="J42"/>
  <c r="J17"/>
  <c r="J31"/>
  <c r="J57"/>
  <c r="J5"/>
  <c r="J16"/>
  <c r="J15"/>
  <c r="J64"/>
  <c r="J4"/>
  <c r="J67"/>
</calcChain>
</file>

<file path=xl/sharedStrings.xml><?xml version="1.0" encoding="utf-8"?>
<sst xmlns="http://schemas.openxmlformats.org/spreadsheetml/2006/main" count="2095" uniqueCount="704">
  <si>
    <t>Library Systems by Population</t>
  </si>
  <si>
    <t>Population</t>
  </si>
  <si>
    <t>Hours Weekly</t>
  </si>
  <si>
    <t>Days Weekly</t>
  </si>
  <si>
    <t>HQ &amp; Branches</t>
  </si>
  <si>
    <t>ALA Lib</t>
  </si>
  <si>
    <t>Total Lib</t>
  </si>
  <si>
    <t>Other</t>
  </si>
  <si>
    <t>Total</t>
  </si>
  <si>
    <t>FTE</t>
  </si>
  <si>
    <t>Volunteer Hours</t>
  </si>
  <si>
    <t>Total Employee Hours Week</t>
  </si>
  <si>
    <t>Director Salary Range</t>
  </si>
  <si>
    <t>BENTON COUNTY LIBRARY</t>
  </si>
  <si>
    <t>BLACKMUR MEMORIAL LIBRARY</t>
  </si>
  <si>
    <t>BOLIVAR COUNTY LIBRARY</t>
  </si>
  <si>
    <t>CARNEGIE PUBLIC LIBRARY</t>
  </si>
  <si>
    <t>CARROLL COUNTY PUBLIC LIBRARY</t>
  </si>
  <si>
    <t>CENTRAL MISSISSIPPI REGIONAL LIBRARY</t>
  </si>
  <si>
    <t>COLUMBUS-LOWNDES PUBLIC LIBRARY</t>
  </si>
  <si>
    <t>COPIAH-JEFFERSON REGIONAL LIBRARY</t>
  </si>
  <si>
    <t>DIXIE REGIONAL LIBRARY SYSTEM</t>
  </si>
  <si>
    <t>EAST MISSISSIPPI REGIONAL LIBRARY</t>
  </si>
  <si>
    <t>ELIZABETH JONES LIBRARY</t>
  </si>
  <si>
    <t>FIRST REGIONAL LIBRARY</t>
  </si>
  <si>
    <t>GREENWOOD-LEFLORE PUBLIC LIBRARY</t>
  </si>
  <si>
    <t>HANCOCK COUNTY LIBRARY</t>
  </si>
  <si>
    <t>HARRIETTE PERSON MEMORIAL LIBRARY</t>
  </si>
  <si>
    <t>HARRISON COUNTY LIBRARY SYSTEM</t>
  </si>
  <si>
    <t>HUMPHREYS COUNTY LIBRARY SYSTEM</t>
  </si>
  <si>
    <t>JACKSON/HINDS LIBRARY SYSTEM</t>
  </si>
  <si>
    <t>JACKSON-GEORGE REGIONAL LIBRARY SYSTEM</t>
  </si>
  <si>
    <t>KEMPER-NEWTON REGIONAL LIBRARY</t>
  </si>
  <si>
    <t>LAMAR COUNTY LIBRARY SYSTEM</t>
  </si>
  <si>
    <t>LAUREL-JONES COUNTY LIBRARY</t>
  </si>
  <si>
    <t>LEE-ITAWAMBA LIBRARY SYSTEM</t>
  </si>
  <si>
    <t>LINCOLN-LAWRENCE-FRANKLIN REGIONAL LIBRARY</t>
  </si>
  <si>
    <t>LONG BEACH PUBLIC LIBRARY</t>
  </si>
  <si>
    <t>MADISON COUNTY LIBRARY SYSTEM</t>
  </si>
  <si>
    <t>MARKS-QUITMAN COUNTY LIBRARY</t>
  </si>
  <si>
    <t>MARSHALL COUNTY LIBRARY</t>
  </si>
  <si>
    <t>MERIDIAN-LAUDERDALE COUNTY PUBLIC LIBRARY</t>
  </si>
  <si>
    <t>MID-MISSISSIPPI REGIONAL LIBRARY</t>
  </si>
  <si>
    <t>NATCHEZ ADAMS WILKINSON LIBRARY SERVICE</t>
  </si>
  <si>
    <t>NESHOBA COUNTY PUBLIC LIBRARY</t>
  </si>
  <si>
    <t>NORTHEAST REGIONAL LIBRARY</t>
  </si>
  <si>
    <t>NOXUBEE COUNTY LIBRARY</t>
  </si>
  <si>
    <t>PEARL RIVER COUNTY LIBRARY SYSTEM</t>
  </si>
  <si>
    <t>PIKE-AMITE-WALTHALL LIBRARY SYSTEM</t>
  </si>
  <si>
    <t>PINE FOREST REGIONAL LIBRARY</t>
  </si>
  <si>
    <t>SHARKEY-ISSAQUENA LIBRARY SYSTEM</t>
  </si>
  <si>
    <t>SOUTH MISSISSIPPI REGIONAL LIBRARY</t>
  </si>
  <si>
    <t>STARKVILLE-OKTIBBEHA COUNTY LIBRARY SY</t>
  </si>
  <si>
    <t>SUNFLOWER COUNTY LIBRARY</t>
  </si>
  <si>
    <t>TALLAHATCHIE COUNTY</t>
  </si>
  <si>
    <t>THE LIBRARY OF HATTIESBURG, PETAL &amp; FORREST C</t>
  </si>
  <si>
    <t>TOMBIGBEE REGIONAL LIBRARY</t>
  </si>
  <si>
    <t>UNION COUNTY LIBRARY SYSTEM</t>
  </si>
  <si>
    <t>WARREN COUNTY-VICKSBURG PUBLIC LIBRARY</t>
  </si>
  <si>
    <t>WASHINGTON COUNTY LIBRARY</t>
  </si>
  <si>
    <t>WAYNESBORO-WAYNE COUNTY LIBRARY SYSTEM</t>
  </si>
  <si>
    <t>YALOBUSHA COUNTY LIBRARY</t>
  </si>
  <si>
    <t>YAZOO LIBRARY ASSOCIATION</t>
  </si>
  <si>
    <t>25,000 to 35,000</t>
  </si>
  <si>
    <t>55,000 to 65,000</t>
  </si>
  <si>
    <t>45,000 to 55,000</t>
  </si>
  <si>
    <t>35,000 to 45,000</t>
  </si>
  <si>
    <t>65,000 +</t>
  </si>
  <si>
    <t>15,000 to 25,000</t>
  </si>
  <si>
    <t>City Income</t>
  </si>
  <si>
    <t>County Income</t>
  </si>
  <si>
    <t>Total Local Funds</t>
  </si>
  <si>
    <t>Local Per/Capita</t>
  </si>
  <si>
    <t>Federal Income</t>
  </si>
  <si>
    <t>Federal Per/Capita</t>
  </si>
  <si>
    <t>State Income</t>
  </si>
  <si>
    <t>State Per/Capita</t>
  </si>
  <si>
    <t>Other Income</t>
  </si>
  <si>
    <t>Other Per/Capita</t>
  </si>
  <si>
    <t>Total Income</t>
  </si>
  <si>
    <t>Total Per/Capita</t>
  </si>
  <si>
    <t>Capital Revenue</t>
  </si>
  <si>
    <t>Staffing Expenditures</t>
  </si>
  <si>
    <t>Materials Expenditures</t>
  </si>
  <si>
    <t>Other Expenditures</t>
  </si>
  <si>
    <t>Salaries</t>
  </si>
  <si>
    <t>Benefits</t>
  </si>
  <si>
    <t>Percent</t>
  </si>
  <si>
    <t>Print</t>
  </si>
  <si>
    <t>Electronic</t>
  </si>
  <si>
    <t>Grand Total</t>
  </si>
  <si>
    <t>Capital Expenditures</t>
  </si>
  <si>
    <t>Programs &amp; Events</t>
  </si>
  <si>
    <t>Staff Training</t>
  </si>
  <si>
    <t>Formats</t>
  </si>
  <si>
    <t>Databases</t>
  </si>
  <si>
    <t>Subscriptions</t>
  </si>
  <si>
    <t xml:space="preserve"> Print</t>
  </si>
  <si>
    <t xml:space="preserve"> E- Books</t>
  </si>
  <si>
    <t>Audio</t>
  </si>
  <si>
    <t>Video</t>
  </si>
  <si>
    <t xml:space="preserve">Local </t>
  </si>
  <si>
    <t>State</t>
  </si>
  <si>
    <t xml:space="preserve">Print </t>
  </si>
  <si>
    <t>Other Materials</t>
  </si>
  <si>
    <t>Grand Total Materials</t>
  </si>
  <si>
    <t>Materials Added</t>
  </si>
  <si>
    <t>Materials Withdrawn</t>
  </si>
  <si>
    <t>Children's Circulation</t>
  </si>
  <si>
    <t>Total Circulation</t>
  </si>
  <si>
    <t>Circulation Per/Capita</t>
  </si>
  <si>
    <t>Downloadable Audios</t>
  </si>
  <si>
    <t>Downloadable Videos</t>
  </si>
  <si>
    <t>Interlibrary Loans</t>
  </si>
  <si>
    <t>Reference</t>
  </si>
  <si>
    <t>Library Patrons</t>
  </si>
  <si>
    <t>Programming Events and Attendance</t>
  </si>
  <si>
    <t>Public Access</t>
  </si>
  <si>
    <t>Library Systems by Populations</t>
  </si>
  <si>
    <t>Other Library Requests</t>
  </si>
  <si>
    <t>Items Provided</t>
  </si>
  <si>
    <t>Requests By Your Library</t>
  </si>
  <si>
    <t>Items Received</t>
  </si>
  <si>
    <t xml:space="preserve"> Questions</t>
  </si>
  <si>
    <t>Library Visits</t>
  </si>
  <si>
    <t>Library Visits Per/Capita</t>
  </si>
  <si>
    <t>Registered Patrons</t>
  </si>
  <si>
    <t xml:space="preserve"> Percentage Population Registered</t>
  </si>
  <si>
    <t>Number of Programs at Library</t>
  </si>
  <si>
    <t>Number of Children's Programs</t>
  </si>
  <si>
    <t>Number of YA Programs</t>
  </si>
  <si>
    <t>Total Attendance at  Programs at Library</t>
  </si>
  <si>
    <t>Total Attendance at Children's Programs</t>
  </si>
  <si>
    <t>Total Attendance at YA Programs</t>
  </si>
  <si>
    <t>Number of Public Internet Terminals</t>
  </si>
  <si>
    <t>Users Per Year</t>
  </si>
  <si>
    <t>Total # Computers in System</t>
  </si>
  <si>
    <t>Under 8</t>
  </si>
  <si>
    <t>Ages 8 - 11</t>
  </si>
  <si>
    <t>Ages 12- 18</t>
  </si>
  <si>
    <t>Ages 19-45</t>
  </si>
  <si>
    <t>Ages 45+</t>
  </si>
  <si>
    <t>Access to Internet at Home</t>
  </si>
  <si>
    <t>Patrons Use of Internet for:</t>
  </si>
  <si>
    <t>Jobs</t>
  </si>
  <si>
    <t>Entertainment</t>
  </si>
  <si>
    <t>Gaming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</si>
  <si>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</si>
  <si>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</si>
  <si>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</si>
  <si>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</si>
  <si>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</si>
  <si>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</si>
  <si>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</si>
  <si>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N/A</t>
  </si>
  <si>
    <t>I</t>
  </si>
  <si>
    <t>INDEPENDENT</t>
  </si>
  <si>
    <t>II</t>
  </si>
  <si>
    <t>VI</t>
  </si>
  <si>
    <t>III</t>
  </si>
  <si>
    <t>IV</t>
  </si>
  <si>
    <t>V</t>
  </si>
  <si>
    <t>Independent</t>
  </si>
  <si>
    <t>County</t>
  </si>
  <si>
    <t>*Millage from</t>
  </si>
  <si>
    <t xml:space="preserve"> County</t>
  </si>
  <si>
    <t>City</t>
  </si>
  <si>
    <t>Library System</t>
  </si>
  <si>
    <t>Funds</t>
  </si>
  <si>
    <t>Local Funds</t>
  </si>
  <si>
    <t>Benton</t>
  </si>
  <si>
    <t>Yalobusha</t>
  </si>
  <si>
    <t>Bolivar</t>
  </si>
  <si>
    <t>Coahoma</t>
  </si>
  <si>
    <t>Carroll</t>
  </si>
  <si>
    <t>Rankin</t>
  </si>
  <si>
    <t>Scott</t>
  </si>
  <si>
    <t>Simpson</t>
  </si>
  <si>
    <t>Smith</t>
  </si>
  <si>
    <t>Lowndes</t>
  </si>
  <si>
    <t>Copiah</t>
  </si>
  <si>
    <t>Jefferson</t>
  </si>
  <si>
    <t>Pontotoc</t>
  </si>
  <si>
    <t>Calhoun</t>
  </si>
  <si>
    <t>Chickasaw</t>
  </si>
  <si>
    <t>Lee</t>
  </si>
  <si>
    <t xml:space="preserve">Jasper </t>
  </si>
  <si>
    <t>Clarke</t>
  </si>
  <si>
    <t>Grenada</t>
  </si>
  <si>
    <t>DeSoto</t>
  </si>
  <si>
    <t>Lafayette</t>
  </si>
  <si>
    <t>Panola</t>
  </si>
  <si>
    <t>Tate</t>
  </si>
  <si>
    <t>Tunica</t>
  </si>
  <si>
    <t>Leflore</t>
  </si>
  <si>
    <t>Hancock</t>
  </si>
  <si>
    <t>Claiborne</t>
  </si>
  <si>
    <t>Harrison</t>
  </si>
  <si>
    <t>Humphreys</t>
  </si>
  <si>
    <t>Hinds</t>
  </si>
  <si>
    <t xml:space="preserve">Jackson </t>
  </si>
  <si>
    <t>George</t>
  </si>
  <si>
    <t>Kemper</t>
  </si>
  <si>
    <t>Newton</t>
  </si>
  <si>
    <t>Lamar</t>
  </si>
  <si>
    <t>Jones</t>
  </si>
  <si>
    <t>Itawamba</t>
  </si>
  <si>
    <t>Lincoln</t>
  </si>
  <si>
    <t>Lawrence</t>
  </si>
  <si>
    <t>Franklin</t>
  </si>
  <si>
    <t>Madison</t>
  </si>
  <si>
    <t>Quitman</t>
  </si>
  <si>
    <t>Marshall</t>
  </si>
  <si>
    <t>Lauderdale</t>
  </si>
  <si>
    <t>Attala</t>
  </si>
  <si>
    <t>Holmes</t>
  </si>
  <si>
    <t>Leake</t>
  </si>
  <si>
    <t>Montgomery</t>
  </si>
  <si>
    <t>Winston</t>
  </si>
  <si>
    <t>Wilkinson</t>
  </si>
  <si>
    <t>Neshoba</t>
  </si>
  <si>
    <t>Alcorn</t>
  </si>
  <si>
    <t>Prentiss</t>
  </si>
  <si>
    <t>Tishomingo</t>
  </si>
  <si>
    <t>Tippah</t>
  </si>
  <si>
    <t>Noxubee</t>
  </si>
  <si>
    <t>Pearl River County</t>
  </si>
  <si>
    <t>Pike County</t>
  </si>
  <si>
    <t>Amite County</t>
  </si>
  <si>
    <t>Walthall County</t>
  </si>
  <si>
    <t>Covington</t>
  </si>
  <si>
    <t>Greene</t>
  </si>
  <si>
    <t>Perry</t>
  </si>
  <si>
    <t>Stone</t>
  </si>
  <si>
    <t>Sharkey</t>
  </si>
  <si>
    <t xml:space="preserve">Issaquena </t>
  </si>
  <si>
    <t>Marion</t>
  </si>
  <si>
    <t>Jefferson Davis</t>
  </si>
  <si>
    <t>Oktibbeha</t>
  </si>
  <si>
    <t>Sunflower</t>
  </si>
  <si>
    <t>Tallahatchie</t>
  </si>
  <si>
    <t>Forrest</t>
  </si>
  <si>
    <t>Clay</t>
  </si>
  <si>
    <t>Monroe</t>
  </si>
  <si>
    <t>Choctaw</t>
  </si>
  <si>
    <t>Webster</t>
  </si>
  <si>
    <t>Union</t>
  </si>
  <si>
    <t>Warren</t>
  </si>
  <si>
    <t>Washington</t>
  </si>
  <si>
    <t>Wayne</t>
  </si>
  <si>
    <t>Yazoo</t>
  </si>
  <si>
    <t>Water Valley</t>
  </si>
  <si>
    <t>Cleveland</t>
  </si>
  <si>
    <t>Rosedale</t>
  </si>
  <si>
    <t>Boyle</t>
  </si>
  <si>
    <t>Shaw</t>
  </si>
  <si>
    <t>Shelby</t>
  </si>
  <si>
    <t>Clarksdale</t>
  </si>
  <si>
    <t>Carrollton</t>
  </si>
  <si>
    <t>North Carrollton</t>
  </si>
  <si>
    <t>Vaiden</t>
  </si>
  <si>
    <t>Pearl</t>
  </si>
  <si>
    <t>Brandon</t>
  </si>
  <si>
    <t>Puckett</t>
  </si>
  <si>
    <t>Pelahatchie</t>
  </si>
  <si>
    <t>Florence</t>
  </si>
  <si>
    <t>Richland</t>
  </si>
  <si>
    <t>Forest</t>
  </si>
  <si>
    <t>Morton</t>
  </si>
  <si>
    <t>Lake</t>
  </si>
  <si>
    <t>Magee</t>
  </si>
  <si>
    <t>Mendenhall</t>
  </si>
  <si>
    <t>Mize</t>
  </si>
  <si>
    <t>Polkville</t>
  </si>
  <si>
    <t>Raleigh</t>
  </si>
  <si>
    <t>Taylorsville</t>
  </si>
  <si>
    <t>Columbus</t>
  </si>
  <si>
    <t>Wesson</t>
  </si>
  <si>
    <t>Hazlehurst</t>
  </si>
  <si>
    <t>Georgetown</t>
  </si>
  <si>
    <t>Crystal Springs</t>
  </si>
  <si>
    <t>Fayette</t>
  </si>
  <si>
    <t>Bruce</t>
  </si>
  <si>
    <t>Calhoun City</t>
  </si>
  <si>
    <t>Vardaman</t>
  </si>
  <si>
    <t>Houlka</t>
  </si>
  <si>
    <t>Enterprise</t>
  </si>
  <si>
    <t>Bay Springs</t>
  </si>
  <si>
    <t>Pachuta</t>
  </si>
  <si>
    <t xml:space="preserve">Quitman </t>
  </si>
  <si>
    <t>Heidelberg</t>
  </si>
  <si>
    <t>Stonewall</t>
  </si>
  <si>
    <t>Batesville</t>
  </si>
  <si>
    <t>Coldwater</t>
  </si>
  <si>
    <t>Como</t>
  </si>
  <si>
    <t>Crenshaw</t>
  </si>
  <si>
    <t>Hernando</t>
  </si>
  <si>
    <t>Horn Lake</t>
  </si>
  <si>
    <t>Olive Branch</t>
  </si>
  <si>
    <t>Oxford</t>
  </si>
  <si>
    <t>Sardis</t>
  </si>
  <si>
    <t>Senatobia</t>
  </si>
  <si>
    <t>Southaven</t>
  </si>
  <si>
    <t>Greenwood</t>
  </si>
  <si>
    <t>Bay St. Louis</t>
  </si>
  <si>
    <t>Waveland</t>
  </si>
  <si>
    <t>Port Gibson</t>
  </si>
  <si>
    <t>Gulfport</t>
  </si>
  <si>
    <t>Biloxi</t>
  </si>
  <si>
    <t>D'Iberville</t>
  </si>
  <si>
    <t>Pass Christian</t>
  </si>
  <si>
    <t>Belzoni</t>
  </si>
  <si>
    <t>Isola</t>
  </si>
  <si>
    <t>Jackson</t>
  </si>
  <si>
    <t>Pascagoula</t>
  </si>
  <si>
    <t>Moss Point</t>
  </si>
  <si>
    <t>Ocean Springs</t>
  </si>
  <si>
    <t>Gautier</t>
  </si>
  <si>
    <t>Decatur</t>
  </si>
  <si>
    <t>DeKalb</t>
  </si>
  <si>
    <t>Scooba</t>
  </si>
  <si>
    <t>Laurel</t>
  </si>
  <si>
    <t>Ellisville</t>
  </si>
  <si>
    <t>Sandersville</t>
  </si>
  <si>
    <t>Tupelo</t>
  </si>
  <si>
    <t>Fulton</t>
  </si>
  <si>
    <t>Brookhaven</t>
  </si>
  <si>
    <t>Bude</t>
  </si>
  <si>
    <t>Meadville</t>
  </si>
  <si>
    <t>Long Beach</t>
  </si>
  <si>
    <t>Canton</t>
  </si>
  <si>
    <t>Flora</t>
  </si>
  <si>
    <t>Ridgeland</t>
  </si>
  <si>
    <t>Marks</t>
  </si>
  <si>
    <t>Holly Springs</t>
  </si>
  <si>
    <t>Meridian</t>
  </si>
  <si>
    <t>Carthage</t>
  </si>
  <si>
    <t>Duck Hill</t>
  </si>
  <si>
    <t>Durant</t>
  </si>
  <si>
    <t>Goodman</t>
  </si>
  <si>
    <t>Kilmichael</t>
  </si>
  <si>
    <t>Kosciusko</t>
  </si>
  <si>
    <t>Lexington</t>
  </si>
  <si>
    <t>Louisville</t>
  </si>
  <si>
    <t>Pickens</t>
  </si>
  <si>
    <t>Tchula</t>
  </si>
  <si>
    <t>Walnut Grove</t>
  </si>
  <si>
    <t>West</t>
  </si>
  <si>
    <t>Winona</t>
  </si>
  <si>
    <t>Natchez</t>
  </si>
  <si>
    <t>Philadelphia</t>
  </si>
  <si>
    <t>Town of Tishomingo</t>
  </si>
  <si>
    <t>Macon</t>
  </si>
  <si>
    <t>Picayune</t>
  </si>
  <si>
    <t>Poplarville</t>
  </si>
  <si>
    <t>McComb</t>
  </si>
  <si>
    <t>Tylertown</t>
  </si>
  <si>
    <t>Gloster</t>
  </si>
  <si>
    <t>Wiggins</t>
  </si>
  <si>
    <t>Collins</t>
  </si>
  <si>
    <t>State Line</t>
  </si>
  <si>
    <t>Rolling Fork</t>
  </si>
  <si>
    <t>Columbia</t>
  </si>
  <si>
    <t>Bassfield</t>
  </si>
  <si>
    <t>Starkville</t>
  </si>
  <si>
    <t>Maben</t>
  </si>
  <si>
    <t>Sturgis</t>
  </si>
  <si>
    <t>Indianola</t>
  </si>
  <si>
    <t>Drew</t>
  </si>
  <si>
    <t>Ruleville</t>
  </si>
  <si>
    <t>Inverness</t>
  </si>
  <si>
    <t>Moorhead</t>
  </si>
  <si>
    <t>Charleston</t>
  </si>
  <si>
    <t>Tutwiler</t>
  </si>
  <si>
    <t>Hattiesburg</t>
  </si>
  <si>
    <t>Petal</t>
  </si>
  <si>
    <t>West Point, MS</t>
  </si>
  <si>
    <t>Amory, MS</t>
  </si>
  <si>
    <t>Eupora, MS</t>
  </si>
  <si>
    <t>Nettleton, MS</t>
  </si>
  <si>
    <t>Aberdeen, MS</t>
  </si>
  <si>
    <t>New Albany</t>
  </si>
  <si>
    <t>Greenville</t>
  </si>
  <si>
    <t>City of Waynesboro</t>
  </si>
  <si>
    <t>Coffeeville</t>
  </si>
  <si>
    <t>Oakland</t>
  </si>
  <si>
    <t>Yazoo City</t>
  </si>
  <si>
    <t>Ad Valorem Percentage Received by Library System</t>
  </si>
  <si>
    <t>Average Ad Valorem Per System</t>
  </si>
  <si>
    <t>**Ad Valorem        Assessment     FY2010</t>
  </si>
  <si>
    <t>*2010 County Population</t>
  </si>
  <si>
    <t>CENTRAL MISSISSIPPI REGIONAL LIBRARY SYSTEM</t>
  </si>
  <si>
    <t xml:space="preserve">Clarke </t>
  </si>
  <si>
    <t xml:space="preserve">Hancock </t>
  </si>
  <si>
    <t>Adams</t>
  </si>
  <si>
    <t>Pike</t>
  </si>
  <si>
    <t>Amite</t>
  </si>
  <si>
    <t>Walthall</t>
  </si>
  <si>
    <t>STARKVILLE-OKTIBBEHA COUNTY LIBRARY SYSTEM</t>
  </si>
  <si>
    <t>Wayne County</t>
  </si>
  <si>
    <t>Yalobusha County</t>
  </si>
  <si>
    <t>FY2010 Funding Received from County By Library System</t>
  </si>
  <si>
    <t>TOTALS</t>
  </si>
  <si>
    <t>**Ad Valorem Assessment, excluding Section 27-39-329 and School Tax</t>
  </si>
  <si>
    <t>* U.S. Census Estimated Populations Released 3/10</t>
  </si>
  <si>
    <t xml:space="preserve">Pearl River </t>
  </si>
  <si>
    <t>Group I - Under 20,000 Population</t>
  </si>
  <si>
    <t>Group II - 20,001 to 40,000</t>
  </si>
  <si>
    <t>Group III - 40,001 to 60,000</t>
  </si>
  <si>
    <t>Group IV - 60,001 to 80,000</t>
  </si>
  <si>
    <t>Group V - 80,001 to 125,000</t>
  </si>
  <si>
    <t>Group VI - 125,000+</t>
  </si>
  <si>
    <t>MaterialsPer Capita</t>
  </si>
  <si>
    <t>*Demographics of Users</t>
  </si>
  <si>
    <t>* These numbers do not reflect each unique patron; some use computers multiple times each day.</t>
  </si>
  <si>
    <t>Branch and City</t>
  </si>
  <si>
    <t>Bolivar County Library</t>
  </si>
  <si>
    <t>Gunnison Public Library</t>
  </si>
  <si>
    <t>Noxubee County Library</t>
  </si>
  <si>
    <t>Brooksville Public Library</t>
  </si>
  <si>
    <t>Pine Forest Regional Library</t>
  </si>
  <si>
    <t>Conway Hall Library - Runnelstown</t>
  </si>
  <si>
    <t>Thelma Rayner Memorial Library - Merigold</t>
  </si>
  <si>
    <t>Pike-Amite-Walthall Library System</t>
  </si>
  <si>
    <t>Alpha Center Library</t>
  </si>
  <si>
    <t>Vista J. Daniel Memorial Library - Shuqualak</t>
  </si>
  <si>
    <t>Dr. Robert T. Hollingsworth Library - Shelby</t>
  </si>
  <si>
    <t>Greenwood-Leflore Public Library</t>
  </si>
  <si>
    <t>Jodie E Wilson Branch Libray - Greenwood</t>
  </si>
  <si>
    <t>McLain Public Library</t>
  </si>
  <si>
    <t>Field Memorial Library - Shaw</t>
  </si>
  <si>
    <t>Marks-Quitman County Library</t>
  </si>
  <si>
    <t>Sledge Public Library</t>
  </si>
  <si>
    <t>Benoit Public Library</t>
  </si>
  <si>
    <t>Kemper-Newton Regional Library</t>
  </si>
  <si>
    <t>Scooba Public Library</t>
  </si>
  <si>
    <t>Crosby Public Library</t>
  </si>
  <si>
    <t>Columbus-Lowndes Public Library</t>
  </si>
  <si>
    <t>Crawford Public Library</t>
  </si>
  <si>
    <t>New Augusta Public Library</t>
  </si>
  <si>
    <t>Northeast Regional Library</t>
  </si>
  <si>
    <t>Marietta Library</t>
  </si>
  <si>
    <t>Humphreys County Library System</t>
  </si>
  <si>
    <t>Isola Public Library</t>
  </si>
  <si>
    <t>Artesia Public Library</t>
  </si>
  <si>
    <t>Sunflower County Library</t>
  </si>
  <si>
    <t>Kathy June Sherrif Public Library - Moorhead</t>
  </si>
  <si>
    <t>State Line Public Library</t>
  </si>
  <si>
    <t>Jackson/Hinds Library System</t>
  </si>
  <si>
    <t>Lois A. Flagg Library - Edwards</t>
  </si>
  <si>
    <t>Mid-Mississippi Regional Library</t>
  </si>
  <si>
    <t>Tchula Public Library</t>
  </si>
  <si>
    <t>Chalybeate Library</t>
  </si>
  <si>
    <t>Jane Blain Brewer Memorial Library - Mt. Olive</t>
  </si>
  <si>
    <t>Lincoln-Lawrence-Franklin Regional Library</t>
  </si>
  <si>
    <t>Bude Public Library</t>
  </si>
  <si>
    <t>East Mississippi Regional Library</t>
  </si>
  <si>
    <t>Pachuta Public Library</t>
  </si>
  <si>
    <t>Washington County Library</t>
  </si>
  <si>
    <t>Central Mississippi Regional Library</t>
  </si>
  <si>
    <t>R. T. Prince Memorial Library - Mize</t>
  </si>
  <si>
    <t>Tombigbee Regional Library</t>
  </si>
  <si>
    <t>Weir Public Library</t>
  </si>
  <si>
    <t>Dixe Regional Library System</t>
  </si>
  <si>
    <t>Houlka Public Library</t>
  </si>
  <si>
    <t>Copiah-Jefferson Regional Library</t>
  </si>
  <si>
    <t>Jefferson County Library - Fayette</t>
  </si>
  <si>
    <t>Hamilton Public Library</t>
  </si>
  <si>
    <t>Sherman Public Library</t>
  </si>
  <si>
    <t>Torrey Wood Memorial Library - Hollandale</t>
  </si>
  <si>
    <t>Benton County Library</t>
  </si>
  <si>
    <t>Hickory Flat Public Library</t>
  </si>
  <si>
    <t>Mathiston Public Library</t>
  </si>
  <si>
    <t>Rosedale Public Library</t>
  </si>
  <si>
    <t>Glen Allan Library</t>
  </si>
  <si>
    <t>Osyka Public Library</t>
  </si>
  <si>
    <t>William Estes Powell Memorial Library - Beaumont</t>
  </si>
  <si>
    <t>Marshall County Library</t>
  </si>
  <si>
    <t>Potts Camp Library</t>
  </si>
  <si>
    <t>Progress Public Library</t>
  </si>
  <si>
    <t>Harrisville Public Library</t>
  </si>
  <si>
    <t>Tallahatchie County Library</t>
  </si>
  <si>
    <t>Tutwiler Public Library</t>
  </si>
  <si>
    <t>Robert W. Windom, Jr. Public Library - Georgetown</t>
  </si>
  <si>
    <t>Fannie Lou Hamer Library - Jackson</t>
  </si>
  <si>
    <t>Pickens Public Library</t>
  </si>
  <si>
    <t>Inverness Public Library</t>
  </si>
  <si>
    <t>Natchez Adams Wilkinson Library Service</t>
  </si>
  <si>
    <t>Kevin Poole Van Cleave Memorial Library - Centreville</t>
  </si>
  <si>
    <t>Edmondson Memorial Library - Vardaman</t>
  </si>
  <si>
    <t>William &amp; Dolores Mauldin Library - McHenry</t>
  </si>
  <si>
    <t>Starkville-Oktibbeha County Library System</t>
  </si>
  <si>
    <t>Sturgis Public Library</t>
  </si>
  <si>
    <t>Polkville Public Library</t>
  </si>
  <si>
    <t>Stonewall Public Library</t>
  </si>
  <si>
    <t>Annie T. Jeffers Library - Bolton</t>
  </si>
  <si>
    <t>Blue Mountain Library</t>
  </si>
  <si>
    <t>Goodman Public Library</t>
  </si>
  <si>
    <t>DeKalb Public Library</t>
  </si>
  <si>
    <t>Madison County Library System</t>
  </si>
  <si>
    <t>Paul E. Griffin Library - Camden</t>
  </si>
  <si>
    <t>Woodville Public Libary</t>
  </si>
  <si>
    <t>Arcola Library</t>
  </si>
  <si>
    <t>Harrison County Library System</t>
  </si>
  <si>
    <t>Saucier Children's Library</t>
  </si>
  <si>
    <t>Wren Public Library</t>
  </si>
  <si>
    <t>Leakesville Public Library</t>
  </si>
  <si>
    <t>Lake Public Library</t>
  </si>
  <si>
    <t>R.G. Bolden/Anna Bell Moore Library - Jackson</t>
  </si>
  <si>
    <t>West Public Library</t>
  </si>
  <si>
    <t>Dorothy J. Lowe Memorial Library - Nettleton</t>
  </si>
  <si>
    <t>Kilmichael Public Library</t>
  </si>
  <si>
    <t>Gloster Public Library</t>
  </si>
  <si>
    <t>Yalobusha County Library</t>
  </si>
  <si>
    <t>Oakland Public Library</t>
  </si>
  <si>
    <t>Ruth B French Library -Byhalia</t>
  </si>
  <si>
    <t>Robert M. Bond Memorial Library HQ - Ashland</t>
  </si>
  <si>
    <t>Longie Dale Hamilton Memorial Library - Wesson</t>
  </si>
  <si>
    <t>Sharkey-Issaquena County Library</t>
  </si>
  <si>
    <t>Decatur Public Library</t>
  </si>
  <si>
    <t>New Hebron Public Library</t>
  </si>
  <si>
    <t>Evelyn T. Majure Library - Utica</t>
  </si>
  <si>
    <t>Avon Public LIbrary</t>
  </si>
  <si>
    <t>Richton Public Library - HQ</t>
  </si>
  <si>
    <t>Horace Stansel Library - Ruleville</t>
  </si>
  <si>
    <t>Sebastopol Public Library</t>
  </si>
  <si>
    <t>Duck Hill Public Library</t>
  </si>
  <si>
    <t>Marks-Quitman County Library HQ</t>
  </si>
  <si>
    <t>Ada Sessions Fant Memorial Library HQ - Macon</t>
  </si>
  <si>
    <t>Union County Library System</t>
  </si>
  <si>
    <t>Nance-McNeely Memorial Library - Myrtle</t>
  </si>
  <si>
    <t>Conner Graham Memorial Library - Seminary</t>
  </si>
  <si>
    <t>Choctaw County Public Library - Ackerman</t>
  </si>
  <si>
    <t>Mary Weems Parker Memorial Library - Heidleberg</t>
  </si>
  <si>
    <t>Caledonia Public Library</t>
  </si>
  <si>
    <t>Blackmur Memorial Library</t>
  </si>
  <si>
    <t>Blackmur Memorial Library HQ - Water Valley</t>
  </si>
  <si>
    <t>Carroll County Public Library</t>
  </si>
  <si>
    <t>Vaiden Public Library</t>
  </si>
  <si>
    <t>Coffeeville Public Library</t>
  </si>
  <si>
    <t>Puckett Public Library</t>
  </si>
  <si>
    <t>Ella Bess Austin Library - Terry</t>
  </si>
  <si>
    <t>First Regional Library</t>
  </si>
  <si>
    <t>Sam Lapidus Memorial Public Library - Crenshaw</t>
  </si>
  <si>
    <t>Drew Public Library</t>
  </si>
  <si>
    <t>R.E. Blackwell Memorial Library - Collins</t>
  </si>
  <si>
    <t>Medgar Evers Library - Jackson</t>
  </si>
  <si>
    <t>Hancock County Library</t>
  </si>
  <si>
    <t>Pearlington Temporary Library</t>
  </si>
  <si>
    <t>Calhoun City Library</t>
  </si>
  <si>
    <t>Maben Public Library</t>
  </si>
  <si>
    <t>Webster County Public Library - Eupora</t>
  </si>
  <si>
    <t>Margaret Walker Alexander Library - Jackson</t>
  </si>
  <si>
    <t>Liberty Public Library</t>
  </si>
  <si>
    <t>Pelahatchie  Public Library</t>
  </si>
  <si>
    <t>South Mississippi Regional Library</t>
  </si>
  <si>
    <t>Dr. Frank L. Leggett Public Library - Bassfield</t>
  </si>
  <si>
    <t>Marshall County Library HQ - Holly Springs</t>
  </si>
  <si>
    <t>George W. Covington Memorial Library HQ - Hazlehurst</t>
  </si>
  <si>
    <t>Leland Library</t>
  </si>
  <si>
    <t>Enterprise Public Library</t>
  </si>
  <si>
    <t>Magnolia Public Library</t>
  </si>
  <si>
    <t>Walnut Library</t>
  </si>
  <si>
    <t>Stone County Library - Wiggins</t>
  </si>
  <si>
    <t>Laurel-Jones County Library</t>
  </si>
  <si>
    <t>Ellisville Public Library</t>
  </si>
  <si>
    <t>Charleston Public Library</t>
  </si>
  <si>
    <t>Union Public Library HQ</t>
  </si>
  <si>
    <t>Jessie J. Edwards Public Library - Coldwater</t>
  </si>
  <si>
    <t>Rienzi Library</t>
  </si>
  <si>
    <t>J. Elliott McMullan Library - Newton</t>
  </si>
  <si>
    <t>Margaret McRae Memorial Library - Tishomingo</t>
  </si>
  <si>
    <t>Durant Public Library</t>
  </si>
  <si>
    <t>Prentiss Public Library</t>
  </si>
  <si>
    <t>Emily Jones Pointer Public Library - Como</t>
  </si>
  <si>
    <t>Raymond Library</t>
  </si>
  <si>
    <t>Lexington Public Library</t>
  </si>
  <si>
    <t>Anne Spencer Cox Library - Baldwyn</t>
  </si>
  <si>
    <t>Belmont Library</t>
  </si>
  <si>
    <t>Humphreys County Library - Belzoni</t>
  </si>
  <si>
    <t>Bay Springs Municipal Library</t>
  </si>
  <si>
    <t>Okolona Carnegie Library</t>
  </si>
  <si>
    <t>Houston Carnegie Library</t>
  </si>
  <si>
    <t>Lee-Itawamba Library System</t>
  </si>
  <si>
    <t>Lee County Bookmobile</t>
  </si>
  <si>
    <t>Evon A. Ford Public Library - Taylorsville</t>
  </si>
  <si>
    <t>Lamar County Library System</t>
  </si>
  <si>
    <t>Lumberton Public Library</t>
  </si>
  <si>
    <t>Flora Public Library</t>
  </si>
  <si>
    <t>Floyd J. Robinson Memorial Library - Raleigh</t>
  </si>
  <si>
    <t>Carrollton - North Carrollton Public Library HQ</t>
  </si>
  <si>
    <t>Quitman Public Library</t>
  </si>
  <si>
    <t>Northwest Point Reservoir Library</t>
  </si>
  <si>
    <t>East Biloxi Temporary Library</t>
  </si>
  <si>
    <t>Sandhill Public Library</t>
  </si>
  <si>
    <t>Jesse Yancy Memorial Library - Bruce</t>
  </si>
  <si>
    <t>Morton Public Library</t>
  </si>
  <si>
    <t>Franklin County Public Library - Meadville</t>
  </si>
  <si>
    <t>Walthall County Library - Tylertown</t>
  </si>
  <si>
    <t>Woolmarket Temporary Library</t>
  </si>
  <si>
    <t>Evans Memorial Library - Aberdeen</t>
  </si>
  <si>
    <t>Harriett Person Memorial Library</t>
  </si>
  <si>
    <t>Harriette Person Memorial Library HQ - Port Gibson</t>
  </si>
  <si>
    <t>Yazoo Library Association</t>
  </si>
  <si>
    <t>B.S. Ricks Memorial Library - Yazoo City</t>
  </si>
  <si>
    <t>Eudora Welty Library HQ - Jackson</t>
  </si>
  <si>
    <t>Mendenhall Public Library</t>
  </si>
  <si>
    <t>L.R. Boyer Memorial Library - Sumrall</t>
  </si>
  <si>
    <t>Burnsville Library</t>
  </si>
  <si>
    <t>Richard Wright Library - Jackson</t>
  </si>
  <si>
    <t>Bryan Public Library HQ - West Point</t>
  </si>
  <si>
    <t>Sardis Public Library</t>
  </si>
  <si>
    <t>Itawamba County Pratt Memorial Library - Fulton</t>
  </si>
  <si>
    <t>Forest Public Library</t>
  </si>
  <si>
    <t>Neshoba County Public Library</t>
  </si>
  <si>
    <t>Neshoba County Public Library HQ - Philadelphia</t>
  </si>
  <si>
    <t>Lawrence County Public Library - Monticello</t>
  </si>
  <si>
    <t>Purvis Public Library HQ</t>
  </si>
  <si>
    <t>J.T. Biggs, Jr. Memorial Library - Crystal Springs</t>
  </si>
  <si>
    <t>Robinson-Carpenter Memorial Library HQ - Cleveland</t>
  </si>
  <si>
    <t>Waveland Temporary Library</t>
  </si>
  <si>
    <t>Ripley Library</t>
  </si>
  <si>
    <t>Winona-Montgomery County Library</t>
  </si>
  <si>
    <t>Robert C. Irwin Public Library - Tunica</t>
  </si>
  <si>
    <t>Beverly J. Brown Library - Jackson</t>
  </si>
  <si>
    <t>Walls Public Library</t>
  </si>
  <si>
    <t>Florence Public Library</t>
  </si>
  <si>
    <t>Pass Christian Library (Temporary Facility)</t>
  </si>
  <si>
    <t>Amory Municipal Library</t>
  </si>
  <si>
    <t>Carthage-Leake County Library</t>
  </si>
  <si>
    <t>Magee Public Library</t>
  </si>
  <si>
    <t>West Biloxi Library</t>
  </si>
  <si>
    <t>Judge George W Armstrong Library  HQ - Natchez</t>
  </si>
  <si>
    <t>Columbia Marion County Library</t>
  </si>
  <si>
    <t>Henry M Seymour Library HQ - Indianola</t>
  </si>
  <si>
    <t>Elizabeth Jones Library</t>
  </si>
  <si>
    <t>Elizabeth Jones Library HQ - Grenada</t>
  </si>
  <si>
    <t>William Alexander Percy Memorial Library HQ - Greenville</t>
  </si>
  <si>
    <t>Madison County-Canton Public Library HQ</t>
  </si>
  <si>
    <t>Gulfport Temporary Library</t>
  </si>
  <si>
    <t>The Library of Hattiesburg, Petal &amp; Forrest County</t>
  </si>
  <si>
    <t>Petal Public Library</t>
  </si>
  <si>
    <t>Pontotoc County Library HQ - Pontotoc</t>
  </si>
  <si>
    <t>Richland Public Library</t>
  </si>
  <si>
    <t>Carnegie Public Library of Clarksdale and Cohaoma County</t>
  </si>
  <si>
    <t>Carnegie Public Library  HQ - Clarksdale</t>
  </si>
  <si>
    <t>Oak Grove Public Library</t>
  </si>
  <si>
    <t>Winston County Library - Louisville</t>
  </si>
  <si>
    <t>Waynesboro-Wayne County Library</t>
  </si>
  <si>
    <t>Jackson-George Regional Library System</t>
  </si>
  <si>
    <t>Ina Thompson Moss Point Library</t>
  </si>
  <si>
    <t>Pearl River County Library System</t>
  </si>
  <si>
    <t>Poplarville Public Library</t>
  </si>
  <si>
    <t>George E. Allen Library - Booneville</t>
  </si>
  <si>
    <t>Long Beach Public Library</t>
  </si>
  <si>
    <t>Iuka Library</t>
  </si>
  <si>
    <t>Vancleave Public Library</t>
  </si>
  <si>
    <t>D'Iberville Library</t>
  </si>
  <si>
    <t>Kathleen McIlwain Public Library of Gautier</t>
  </si>
  <si>
    <t>Attala County Library  HQ - Kosciusko</t>
  </si>
  <si>
    <t>Margaret Sherry Memorial Library - Biloxi (Pops Ferry)</t>
  </si>
  <si>
    <t>Bay St. Louis-Hancock County Library</t>
  </si>
  <si>
    <t>Pearl Public Library</t>
  </si>
  <si>
    <t>Jennie Stephens Smith Library HQ - New Albany</t>
  </si>
  <si>
    <t>East Central Public Library - Hurley</t>
  </si>
  <si>
    <t>Willie Morris Library - Jackson</t>
  </si>
  <si>
    <t>Starkville Public Library</t>
  </si>
  <si>
    <t>M.R. Dye Public library - Horn Lake</t>
  </si>
  <si>
    <t>Lincoln-Lawrence-Franklin Regional HQ - Brookhaven</t>
  </si>
  <si>
    <t>Orange Grove Library</t>
  </si>
  <si>
    <t>St. Martin Public Library</t>
  </si>
  <si>
    <t>Senatobia Public Library</t>
  </si>
  <si>
    <t>Brandon Public Library</t>
  </si>
  <si>
    <t>Columbus Public Library</t>
  </si>
  <si>
    <t>Lucedale-George County Public Library</t>
  </si>
  <si>
    <t>McComb Public Library</t>
  </si>
  <si>
    <t>Kiln Public Library</t>
  </si>
  <si>
    <t>Elsie E. Jurgens Memorial Library - Ridgeland</t>
  </si>
  <si>
    <t>Pascagoula Public Library</t>
  </si>
  <si>
    <t>Corinth Public Library HQ</t>
  </si>
  <si>
    <t>Laurel-Jones County Library HQ</t>
  </si>
  <si>
    <t>Batesville Public Library</t>
  </si>
  <si>
    <t>Rebecca Baine Rigby Library - Madison</t>
  </si>
  <si>
    <t>Meridian-Lauderdale County Public Library</t>
  </si>
  <si>
    <t>Margaret Reed Crosby Memorial Library HQ - Picayune</t>
  </si>
  <si>
    <t xml:space="preserve">Hernando Public Library </t>
  </si>
  <si>
    <t>Ocean Springs Municipal Library</t>
  </si>
  <si>
    <t>G. Chastain Flynt Memorial Library - Flowood</t>
  </si>
  <si>
    <t>Lee County Library HQ  - Tupelo</t>
  </si>
  <si>
    <t>M. R. Davis Public Library - Southaven</t>
  </si>
  <si>
    <t>Warren County-Vicksburg Public Library</t>
  </si>
  <si>
    <t>Lafayette County &amp; Oxford Public Library</t>
  </si>
  <si>
    <t>B.J. Chain Public Library - Olive Branch</t>
  </si>
  <si>
    <t>Hattiesburg Public Library</t>
  </si>
  <si>
    <t>Circulation 2009</t>
  </si>
  <si>
    <t>Circulation 2010</t>
  </si>
  <si>
    <t>Hours Open Weekly</t>
  </si>
  <si>
    <t/>
  </si>
  <si>
    <t>Quisenberry Library - Clinton</t>
  </si>
  <si>
    <t>Charles Tisdale - Jackson</t>
  </si>
  <si>
    <t>Database Use Provided by State Used Outside Library</t>
  </si>
  <si>
    <t>Sharkey-Issaquena County Library HQ - Rolling Fork</t>
  </si>
  <si>
    <t>Alfred Rankin Library - Metcalfe</t>
  </si>
  <si>
    <t>Note: Populations are taken from 2009 Estimated Populations of U.S. Census, when available.</t>
  </si>
</sst>
</file>

<file path=xl/styles.xml><?xml version="1.0" encoding="utf-8"?>
<styleSheet xmlns="http://schemas.openxmlformats.org/spreadsheetml/2006/main">
  <numFmts count="6">
    <numFmt numFmtId="164" formatCode="0.0"/>
    <numFmt numFmtId="165" formatCode="&quot;$&quot;#,##0"/>
    <numFmt numFmtId="166" formatCode="&quot;$&quot;#,##0.00"/>
    <numFmt numFmtId="167" formatCode="&quot;$&quot;0"/>
    <numFmt numFmtId="168" formatCode="0.000"/>
    <numFmt numFmtId="169" formatCode="0.0000%"/>
  </numFmts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3" fontId="0" fillId="0" borderId="0" xfId="0" applyNumberFormat="1"/>
    <xf numFmtId="1" fontId="0" fillId="0" borderId="0" xfId="0" applyNumberFormat="1"/>
    <xf numFmtId="164" fontId="0" fillId="0" borderId="0" xfId="0" applyNumberFormat="1"/>
    <xf numFmtId="167" fontId="0" fillId="0" borderId="0" xfId="0" applyNumberFormat="1"/>
    <xf numFmtId="165" fontId="0" fillId="0" borderId="0" xfId="0" applyNumberFormat="1"/>
    <xf numFmtId="166" fontId="0" fillId="0" borderId="0" xfId="0" applyNumberFormat="1"/>
    <xf numFmtId="9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wrapText="1"/>
    </xf>
    <xf numFmtId="0" fontId="0" fillId="0" borderId="0" xfId="0" applyFont="1"/>
    <xf numFmtId="9" fontId="0" fillId="0" borderId="0" xfId="0" applyNumberFormat="1" applyFon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5" fillId="0" borderId="0" xfId="0" applyNumberFormat="1" applyFont="1"/>
    <xf numFmtId="2" fontId="5" fillId="0" borderId="0" xfId="0" applyNumberFormat="1" applyFont="1"/>
    <xf numFmtId="0" fontId="5" fillId="0" borderId="0" xfId="0" applyFont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right" wrapText="1"/>
    </xf>
    <xf numFmtId="2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right"/>
    </xf>
    <xf numFmtId="165" fontId="1" fillId="0" borderId="0" xfId="0" applyNumberFormat="1" applyFont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/>
    <xf numFmtId="1" fontId="0" fillId="0" borderId="0" xfId="0" applyNumberFormat="1" applyAlignment="1">
      <alignment horizontal="right"/>
    </xf>
    <xf numFmtId="169" fontId="0" fillId="0" borderId="0" xfId="0" applyNumberFormat="1"/>
    <xf numFmtId="165" fontId="0" fillId="0" borderId="2" xfId="0" applyNumberFormat="1" applyBorder="1"/>
    <xf numFmtId="169" fontId="0" fillId="0" borderId="2" xfId="0" applyNumberFormat="1" applyBorder="1"/>
    <xf numFmtId="165" fontId="0" fillId="0" borderId="3" xfId="0" applyNumberFormat="1" applyBorder="1"/>
    <xf numFmtId="169" fontId="0" fillId="0" borderId="3" xfId="0" applyNumberFormat="1" applyBorder="1"/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/>
    <xf numFmtId="169" fontId="4" fillId="0" borderId="0" xfId="0" applyNumberFormat="1" applyFo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/>
    <xf numFmtId="1" fontId="0" fillId="0" borderId="3" xfId="0" applyNumberFormat="1" applyBorder="1"/>
    <xf numFmtId="0" fontId="6" fillId="0" borderId="0" xfId="0" applyFont="1"/>
    <xf numFmtId="1" fontId="0" fillId="0" borderId="2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0" fontId="0" fillId="0" borderId="2" xfId="0" applyFont="1" applyBorder="1"/>
    <xf numFmtId="1" fontId="0" fillId="0" borderId="2" xfId="0" applyNumberFormat="1" applyFont="1" applyBorder="1"/>
    <xf numFmtId="165" fontId="0" fillId="0" borderId="2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6" fillId="0" borderId="3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65" fontId="0" fillId="0" borderId="0" xfId="0" applyNumberFormat="1" applyBorder="1"/>
    <xf numFmtId="169" fontId="0" fillId="0" borderId="0" xfId="0" applyNumberFormat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3" fontId="0" fillId="2" borderId="0" xfId="0" applyNumberFormat="1" applyFill="1"/>
    <xf numFmtId="165" fontId="0" fillId="2" borderId="0" xfId="0" applyNumberFormat="1" applyFill="1"/>
    <xf numFmtId="165" fontId="0" fillId="2" borderId="0" xfId="0" applyNumberFormat="1" applyFill="1" applyBorder="1"/>
    <xf numFmtId="169" fontId="0" fillId="2" borderId="0" xfId="0" applyNumberFormat="1" applyFill="1" applyBorder="1"/>
    <xf numFmtId="0" fontId="2" fillId="2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Border="1"/>
    <xf numFmtId="3" fontId="0" fillId="3" borderId="0" xfId="0" applyNumberFormat="1" applyFill="1"/>
    <xf numFmtId="165" fontId="0" fillId="3" borderId="0" xfId="0" applyNumberFormat="1" applyFill="1"/>
    <xf numFmtId="165" fontId="0" fillId="3" borderId="0" xfId="0" applyNumberFormat="1" applyFill="1" applyBorder="1"/>
    <xf numFmtId="169" fontId="0" fillId="3" borderId="0" xfId="0" applyNumberFormat="1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/>
    <xf numFmtId="165" fontId="0" fillId="0" borderId="0" xfId="0" applyNumberFormat="1" applyFill="1"/>
    <xf numFmtId="165" fontId="0" fillId="0" borderId="0" xfId="0" applyNumberFormat="1" applyFill="1" applyBorder="1"/>
    <xf numFmtId="169" fontId="0" fillId="0" borderId="0" xfId="0" applyNumberFormat="1" applyFill="1" applyBorder="1"/>
    <xf numFmtId="0" fontId="0" fillId="0" borderId="0" xfId="0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9" fontId="0" fillId="0" borderId="0" xfId="0" applyNumberFormat="1" applyFill="1"/>
    <xf numFmtId="1" fontId="0" fillId="0" borderId="0" xfId="0" applyNumberFormat="1" applyFill="1" applyBorder="1" applyAlignment="1">
      <alignment horizontal="right"/>
    </xf>
    <xf numFmtId="0" fontId="2" fillId="2" borderId="0" xfId="0" applyFont="1" applyFill="1" applyBorder="1"/>
    <xf numFmtId="0" fontId="0" fillId="2" borderId="0" xfId="0" applyFill="1" applyAlignment="1">
      <alignment horizontal="right"/>
    </xf>
    <xf numFmtId="0" fontId="1" fillId="0" borderId="0" xfId="0" applyFont="1" applyFill="1"/>
    <xf numFmtId="3" fontId="4" fillId="0" borderId="0" xfId="0" applyNumberFormat="1" applyFont="1"/>
    <xf numFmtId="0" fontId="5" fillId="2" borderId="0" xfId="0" applyFont="1" applyFill="1"/>
    <xf numFmtId="0" fontId="5" fillId="2" borderId="0" xfId="0" applyFont="1" applyFill="1" applyAlignment="1">
      <alignment horizontal="right" wrapText="1"/>
    </xf>
    <xf numFmtId="1" fontId="5" fillId="2" borderId="0" xfId="0" applyNumberFormat="1" applyFont="1" applyFill="1" applyAlignment="1">
      <alignment horizontal="right" wrapText="1"/>
    </xf>
    <xf numFmtId="164" fontId="5" fillId="2" borderId="0" xfId="0" applyNumberFormat="1" applyFont="1" applyFill="1" applyAlignment="1">
      <alignment horizontal="right" wrapText="1"/>
    </xf>
    <xf numFmtId="0" fontId="0" fillId="2" borderId="0" xfId="0" applyFill="1"/>
    <xf numFmtId="1" fontId="0" fillId="2" borderId="0" xfId="0" applyNumberFormat="1" applyFill="1"/>
    <xf numFmtId="164" fontId="0" fillId="2" borderId="0" xfId="0" applyNumberFormat="1" applyFill="1"/>
    <xf numFmtId="166" fontId="0" fillId="2" borderId="0" xfId="0" applyNumberFormat="1" applyFill="1"/>
    <xf numFmtId="167" fontId="0" fillId="2" borderId="0" xfId="0" applyNumberFormat="1" applyFill="1"/>
    <xf numFmtId="166" fontId="4" fillId="0" borderId="0" xfId="0" applyNumberFormat="1" applyFo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9" fontId="0" fillId="2" borderId="0" xfId="0" applyNumberFormat="1" applyFill="1"/>
    <xf numFmtId="9" fontId="4" fillId="0" borderId="0" xfId="0" applyNumberFormat="1" applyFont="1"/>
    <xf numFmtId="0" fontId="5" fillId="2" borderId="0" xfId="0" applyFont="1" applyFill="1" applyAlignment="1">
      <alignment horizontal="left" wrapText="1"/>
    </xf>
    <xf numFmtId="3" fontId="5" fillId="2" borderId="0" xfId="0" applyNumberFormat="1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2" fontId="0" fillId="2" borderId="0" xfId="0" applyNumberFormat="1" applyFill="1"/>
    <xf numFmtId="2" fontId="4" fillId="0" borderId="0" xfId="0" applyNumberFormat="1" applyFont="1"/>
    <xf numFmtId="9" fontId="1" fillId="0" borderId="0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3" fontId="1" fillId="2" borderId="0" xfId="0" applyNumberFormat="1" applyFont="1" applyFill="1" applyBorder="1" applyAlignment="1">
      <alignment horizontal="right" wrapText="1"/>
    </xf>
    <xf numFmtId="3" fontId="1" fillId="2" borderId="0" xfId="0" applyNumberFormat="1" applyFont="1" applyFill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horizontal="right" wrapText="1"/>
    </xf>
    <xf numFmtId="9" fontId="1" fillId="2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0" fillId="0" borderId="0" xfId="0" applyFill="1"/>
    <xf numFmtId="0" fontId="2" fillId="0" borderId="0" xfId="0" applyFont="1" applyFill="1"/>
    <xf numFmtId="0" fontId="1" fillId="0" borderId="0" xfId="0" applyFont="1" applyAlignment="1">
      <alignment horizontal="right" wrapText="1"/>
    </xf>
    <xf numFmtId="1" fontId="0" fillId="0" borderId="0" xfId="0" applyNumberForma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4" borderId="0" xfId="0" applyFill="1"/>
    <xf numFmtId="0" fontId="2" fillId="0" borderId="0" xfId="0" applyFont="1" applyFill="1" applyAlignment="1">
      <alignment wrapText="1"/>
    </xf>
    <xf numFmtId="3" fontId="0" fillId="0" borderId="0" xfId="0" applyNumberFormat="1" applyFill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wrapText="1"/>
    </xf>
    <xf numFmtId="3" fontId="1" fillId="0" borderId="4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6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3" fontId="0" fillId="2" borderId="0" xfId="0" applyNumberFormat="1" applyFill="1" applyBorder="1"/>
    <xf numFmtId="0" fontId="2" fillId="2" borderId="0" xfId="0" applyFont="1" applyFill="1"/>
    <xf numFmtId="3" fontId="1" fillId="0" borderId="0" xfId="0" applyNumberFormat="1" applyFont="1" applyFill="1" applyAlignment="1">
      <alignment horizontal="right"/>
    </xf>
    <xf numFmtId="0" fontId="9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 applyAlignment="1"/>
    <xf numFmtId="0" fontId="0" fillId="0" borderId="10" xfId="0" applyBorder="1" applyAlignment="1"/>
    <xf numFmtId="0" fontId="0" fillId="0" borderId="11" xfId="0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opLeftCell="A19" workbookViewId="0">
      <selection activeCell="A8" sqref="A8"/>
    </sheetView>
  </sheetViews>
  <sheetFormatPr defaultRowHeight="15"/>
  <cols>
    <col min="1" max="1" width="47" bestFit="1" customWidth="1"/>
    <col min="2" max="2" width="10.85546875" customWidth="1"/>
    <col min="6" max="9" width="9.140625" customWidth="1"/>
    <col min="10" max="10" width="9.140625" style="3" customWidth="1"/>
    <col min="11" max="11" width="10.85546875" customWidth="1"/>
    <col min="12" max="12" width="12.85546875" customWidth="1"/>
    <col min="13" max="13" width="15" bestFit="1" customWidth="1"/>
  </cols>
  <sheetData>
    <row r="1" spans="1:13" ht="45">
      <c r="A1" s="9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2" t="s">
        <v>9</v>
      </c>
      <c r="K1" s="11" t="s">
        <v>10</v>
      </c>
      <c r="L1" s="10" t="s">
        <v>11</v>
      </c>
      <c r="M1" s="10" t="s">
        <v>12</v>
      </c>
    </row>
    <row r="2" spans="1:13">
      <c r="A2" s="113"/>
      <c r="B2" s="114"/>
      <c r="C2" s="115"/>
      <c r="D2" s="114"/>
      <c r="E2" s="114"/>
      <c r="F2" s="114"/>
      <c r="G2" s="114"/>
      <c r="H2" s="114"/>
      <c r="I2" s="114"/>
      <c r="J2" s="116"/>
      <c r="K2" s="115"/>
      <c r="L2" s="114"/>
      <c r="M2" s="114"/>
    </row>
    <row r="3" spans="1:13">
      <c r="A3" s="111" t="s">
        <v>406</v>
      </c>
    </row>
    <row r="4" spans="1:13">
      <c r="A4" t="s">
        <v>13</v>
      </c>
      <c r="B4" s="1">
        <v>7981</v>
      </c>
      <c r="C4" s="1">
        <v>72</v>
      </c>
      <c r="D4">
        <v>5</v>
      </c>
      <c r="E4" s="2">
        <v>2</v>
      </c>
      <c r="F4" s="2">
        <v>0</v>
      </c>
      <c r="G4" s="2">
        <v>3</v>
      </c>
      <c r="H4" s="2">
        <v>0</v>
      </c>
      <c r="I4" s="2">
        <v>3</v>
      </c>
      <c r="J4" s="3">
        <f t="shared" ref="J4:J12" si="0">(L4/40)</f>
        <v>2.8</v>
      </c>
      <c r="K4" s="2">
        <v>29</v>
      </c>
      <c r="L4" s="2">
        <v>112</v>
      </c>
      <c r="M4" t="s">
        <v>63</v>
      </c>
    </row>
    <row r="5" spans="1:13">
      <c r="A5" t="s">
        <v>17</v>
      </c>
      <c r="B5" s="1">
        <v>10278</v>
      </c>
      <c r="C5" s="1">
        <v>74</v>
      </c>
      <c r="D5">
        <v>5</v>
      </c>
      <c r="E5" s="2">
        <v>2</v>
      </c>
      <c r="F5" s="2">
        <v>0</v>
      </c>
      <c r="G5" s="2">
        <v>3</v>
      </c>
      <c r="H5" s="2">
        <v>0</v>
      </c>
      <c r="I5" s="2">
        <v>3</v>
      </c>
      <c r="J5" s="3">
        <f t="shared" si="0"/>
        <v>2.5</v>
      </c>
      <c r="K5" s="2">
        <v>350</v>
      </c>
      <c r="L5" s="2">
        <v>100</v>
      </c>
      <c r="M5" t="s">
        <v>63</v>
      </c>
    </row>
    <row r="6" spans="1:13">
      <c r="A6" t="s">
        <v>27</v>
      </c>
      <c r="B6" s="1">
        <v>10755</v>
      </c>
      <c r="C6" s="1">
        <v>44</v>
      </c>
      <c r="D6">
        <v>6</v>
      </c>
      <c r="E6" s="2">
        <v>1</v>
      </c>
      <c r="F6" s="2">
        <v>1</v>
      </c>
      <c r="G6" s="2">
        <v>3</v>
      </c>
      <c r="H6" s="2">
        <v>1</v>
      </c>
      <c r="I6" s="2">
        <v>4</v>
      </c>
      <c r="J6" s="3">
        <f t="shared" si="0"/>
        <v>3.35</v>
      </c>
      <c r="K6" s="1">
        <v>2560</v>
      </c>
      <c r="L6" s="2">
        <v>134</v>
      </c>
      <c r="M6" t="s">
        <v>66</v>
      </c>
    </row>
    <row r="7" spans="1:13">
      <c r="A7" t="s">
        <v>29</v>
      </c>
      <c r="B7" s="1">
        <v>9809</v>
      </c>
      <c r="C7" s="1">
        <v>58</v>
      </c>
      <c r="D7">
        <v>5</v>
      </c>
      <c r="E7" s="2">
        <v>2</v>
      </c>
      <c r="F7" s="2">
        <v>0</v>
      </c>
      <c r="G7" s="2">
        <v>4</v>
      </c>
      <c r="H7" s="2">
        <v>1</v>
      </c>
      <c r="I7" s="2">
        <v>5</v>
      </c>
      <c r="J7" s="3">
        <f t="shared" si="0"/>
        <v>3.7</v>
      </c>
      <c r="K7" s="2">
        <v>600</v>
      </c>
      <c r="L7" s="2">
        <v>148</v>
      </c>
      <c r="M7" t="s">
        <v>63</v>
      </c>
    </row>
    <row r="8" spans="1:13">
      <c r="A8" t="s">
        <v>39</v>
      </c>
      <c r="B8" s="1">
        <v>8391</v>
      </c>
      <c r="C8" s="1">
        <v>60</v>
      </c>
      <c r="D8">
        <v>6</v>
      </c>
      <c r="E8" s="2">
        <v>2</v>
      </c>
      <c r="F8" s="2">
        <v>1</v>
      </c>
      <c r="G8" s="2">
        <v>2</v>
      </c>
      <c r="H8" s="2">
        <v>2</v>
      </c>
      <c r="I8" s="2">
        <v>4</v>
      </c>
      <c r="J8" s="3">
        <f t="shared" si="0"/>
        <v>1.8</v>
      </c>
      <c r="K8" s="2">
        <v>16</v>
      </c>
      <c r="L8" s="2">
        <v>72</v>
      </c>
      <c r="M8" t="s">
        <v>63</v>
      </c>
    </row>
    <row r="9" spans="1:13">
      <c r="A9" t="s">
        <v>46</v>
      </c>
      <c r="B9" s="1">
        <v>11631</v>
      </c>
      <c r="C9" s="1">
        <v>70</v>
      </c>
      <c r="D9">
        <v>6</v>
      </c>
      <c r="E9" s="2">
        <v>3</v>
      </c>
      <c r="F9" s="2">
        <v>0</v>
      </c>
      <c r="G9" s="2">
        <v>7</v>
      </c>
      <c r="H9" s="2">
        <v>2</v>
      </c>
      <c r="I9" s="2">
        <v>9</v>
      </c>
      <c r="J9" s="3">
        <f t="shared" si="0"/>
        <v>2</v>
      </c>
      <c r="K9" s="2">
        <v>230</v>
      </c>
      <c r="L9" s="2">
        <v>80</v>
      </c>
      <c r="M9" t="s">
        <v>68</v>
      </c>
    </row>
    <row r="10" spans="1:13">
      <c r="A10" t="s">
        <v>50</v>
      </c>
      <c r="B10" s="1">
        <v>7032</v>
      </c>
      <c r="C10" s="1">
        <v>46</v>
      </c>
      <c r="D10">
        <v>5</v>
      </c>
      <c r="E10" s="2">
        <v>1</v>
      </c>
      <c r="F10" s="2">
        <v>1</v>
      </c>
      <c r="G10" s="2">
        <v>1</v>
      </c>
      <c r="H10" s="2">
        <v>2</v>
      </c>
      <c r="I10" s="2">
        <v>3</v>
      </c>
      <c r="J10" s="3">
        <f t="shared" si="0"/>
        <v>4.0999999999999996</v>
      </c>
      <c r="K10" s="2">
        <v>150</v>
      </c>
      <c r="L10" s="2">
        <v>164</v>
      </c>
      <c r="M10" t="s">
        <v>65</v>
      </c>
    </row>
    <row r="11" spans="1:13">
      <c r="A11" t="s">
        <v>54</v>
      </c>
      <c r="B11" s="1">
        <v>12638</v>
      </c>
      <c r="C11" s="1">
        <v>31</v>
      </c>
      <c r="D11">
        <v>5</v>
      </c>
      <c r="E11" s="2">
        <v>2</v>
      </c>
      <c r="F11" s="2">
        <v>0</v>
      </c>
      <c r="G11" s="2">
        <v>1</v>
      </c>
      <c r="H11" s="2">
        <v>3</v>
      </c>
      <c r="I11" s="2">
        <v>4</v>
      </c>
      <c r="J11" s="3">
        <f t="shared" si="0"/>
        <v>3</v>
      </c>
      <c r="K11" s="2">
        <v>0</v>
      </c>
      <c r="L11" s="2">
        <v>120</v>
      </c>
      <c r="M11" t="s">
        <v>63</v>
      </c>
    </row>
    <row r="12" spans="1:13">
      <c r="A12" t="s">
        <v>61</v>
      </c>
      <c r="B12" s="1">
        <v>13773</v>
      </c>
      <c r="C12" s="1">
        <v>53</v>
      </c>
      <c r="D12">
        <v>5</v>
      </c>
      <c r="E12" s="2">
        <v>2</v>
      </c>
      <c r="F12" s="2">
        <v>0</v>
      </c>
      <c r="G12" s="2">
        <v>4</v>
      </c>
      <c r="H12" s="2">
        <v>2</v>
      </c>
      <c r="I12" s="2">
        <v>6</v>
      </c>
      <c r="J12" s="3">
        <f t="shared" si="0"/>
        <v>1.8875</v>
      </c>
      <c r="K12" s="2">
        <v>0</v>
      </c>
      <c r="L12" s="2">
        <v>75.5</v>
      </c>
      <c r="M12" t="s">
        <v>68</v>
      </c>
    </row>
    <row r="13" spans="1:13">
      <c r="A13" s="117"/>
      <c r="B13" s="88"/>
      <c r="C13" s="88"/>
      <c r="D13" s="117"/>
      <c r="E13" s="118"/>
      <c r="F13" s="118"/>
      <c r="G13" s="118"/>
      <c r="H13" s="118"/>
      <c r="I13" s="118"/>
      <c r="J13" s="119"/>
      <c r="K13" s="118"/>
      <c r="L13" s="118"/>
      <c r="M13" s="117"/>
    </row>
    <row r="14" spans="1:13">
      <c r="A14" s="42" t="s">
        <v>407</v>
      </c>
      <c r="B14" s="1"/>
      <c r="C14" s="1"/>
      <c r="E14" s="2"/>
      <c r="F14" s="2"/>
      <c r="G14" s="2"/>
      <c r="H14" s="2"/>
      <c r="I14" s="2"/>
      <c r="K14" s="2"/>
      <c r="L14" s="2"/>
    </row>
    <row r="15" spans="1:13">
      <c r="A15" t="s">
        <v>15</v>
      </c>
      <c r="B15" s="1">
        <v>36766</v>
      </c>
      <c r="C15" s="1">
        <v>133</v>
      </c>
      <c r="D15">
        <v>6</v>
      </c>
      <c r="E15" s="2">
        <v>8</v>
      </c>
      <c r="F15" s="2">
        <v>2</v>
      </c>
      <c r="G15" s="2">
        <v>18</v>
      </c>
      <c r="H15" s="2">
        <v>0</v>
      </c>
      <c r="I15" s="2">
        <v>18</v>
      </c>
      <c r="J15" s="3">
        <f t="shared" ref="J15:J28" si="1">(L15/40)</f>
        <v>12.875</v>
      </c>
      <c r="K15" s="1">
        <v>1728</v>
      </c>
      <c r="L15" s="2">
        <v>515</v>
      </c>
      <c r="M15" t="s">
        <v>64</v>
      </c>
    </row>
    <row r="16" spans="1:13">
      <c r="A16" t="s">
        <v>16</v>
      </c>
      <c r="B16" s="1">
        <v>26936</v>
      </c>
      <c r="C16" s="1">
        <v>46</v>
      </c>
      <c r="D16">
        <v>6</v>
      </c>
      <c r="E16" s="2">
        <v>1</v>
      </c>
      <c r="F16" s="2">
        <v>1</v>
      </c>
      <c r="G16" s="2">
        <v>4</v>
      </c>
      <c r="H16" s="2">
        <v>8</v>
      </c>
      <c r="I16" s="2">
        <v>12</v>
      </c>
      <c r="J16" s="3">
        <f t="shared" si="1"/>
        <v>9.0500000000000007</v>
      </c>
      <c r="K16" s="2">
        <v>146</v>
      </c>
      <c r="L16" s="2">
        <v>362</v>
      </c>
      <c r="M16" t="s">
        <v>64</v>
      </c>
    </row>
    <row r="17" spans="1:13">
      <c r="A17" t="s">
        <v>20</v>
      </c>
      <c r="B17" s="1">
        <v>38022</v>
      </c>
      <c r="C17" s="1">
        <v>184</v>
      </c>
      <c r="D17">
        <v>6</v>
      </c>
      <c r="E17" s="2">
        <v>5</v>
      </c>
      <c r="F17" s="2">
        <v>0</v>
      </c>
      <c r="G17" s="2">
        <v>8</v>
      </c>
      <c r="H17" s="2">
        <v>8</v>
      </c>
      <c r="I17" s="2">
        <v>16</v>
      </c>
      <c r="J17" s="3">
        <f t="shared" si="1"/>
        <v>10.425000000000001</v>
      </c>
      <c r="K17" s="2">
        <v>394</v>
      </c>
      <c r="L17" s="2">
        <v>417</v>
      </c>
      <c r="M17" t="s">
        <v>66</v>
      </c>
    </row>
    <row r="18" spans="1:13">
      <c r="A18" t="s">
        <v>22</v>
      </c>
      <c r="B18" s="1">
        <v>35147</v>
      </c>
      <c r="C18" s="1">
        <v>160</v>
      </c>
      <c r="D18">
        <v>6</v>
      </c>
      <c r="E18" s="2">
        <v>6</v>
      </c>
      <c r="F18" s="2">
        <v>1</v>
      </c>
      <c r="G18" s="2">
        <v>9</v>
      </c>
      <c r="H18" s="2">
        <v>4</v>
      </c>
      <c r="I18" s="2">
        <v>13</v>
      </c>
      <c r="J18" s="3">
        <f t="shared" si="1"/>
        <v>8.5</v>
      </c>
      <c r="K18" s="2">
        <v>50</v>
      </c>
      <c r="L18" s="2">
        <v>340</v>
      </c>
      <c r="M18" t="s">
        <v>66</v>
      </c>
    </row>
    <row r="19" spans="1:13">
      <c r="A19" t="s">
        <v>23</v>
      </c>
      <c r="B19" s="1">
        <v>23046</v>
      </c>
      <c r="C19" s="1">
        <v>43</v>
      </c>
      <c r="D19">
        <v>5</v>
      </c>
      <c r="E19" s="2">
        <v>1</v>
      </c>
      <c r="F19" s="2">
        <v>1</v>
      </c>
      <c r="G19" s="2">
        <v>5</v>
      </c>
      <c r="H19" s="2">
        <v>0</v>
      </c>
      <c r="I19" s="2">
        <v>5</v>
      </c>
      <c r="J19" s="3">
        <f t="shared" si="1"/>
        <v>5</v>
      </c>
      <c r="K19" s="2">
        <v>80</v>
      </c>
      <c r="L19" s="2">
        <v>200</v>
      </c>
      <c r="M19" t="s">
        <v>65</v>
      </c>
    </row>
    <row r="20" spans="1:13">
      <c r="A20" t="s">
        <v>25</v>
      </c>
      <c r="B20" s="1">
        <v>34563</v>
      </c>
      <c r="C20" s="1">
        <v>47</v>
      </c>
      <c r="D20">
        <v>6</v>
      </c>
      <c r="E20" s="2">
        <v>2</v>
      </c>
      <c r="F20" s="2">
        <v>2</v>
      </c>
      <c r="G20" s="2">
        <v>3</v>
      </c>
      <c r="H20" s="2">
        <v>7</v>
      </c>
      <c r="I20" s="2">
        <v>10</v>
      </c>
      <c r="J20" s="3">
        <f t="shared" si="1"/>
        <v>8.1999999999999993</v>
      </c>
      <c r="K20" s="2">
        <v>69</v>
      </c>
      <c r="L20" s="2">
        <v>328</v>
      </c>
      <c r="M20" t="s">
        <v>66</v>
      </c>
    </row>
    <row r="21" spans="1:13">
      <c r="A21" t="s">
        <v>32</v>
      </c>
      <c r="B21" s="1">
        <v>32401</v>
      </c>
      <c r="C21" s="1">
        <v>142</v>
      </c>
      <c r="D21">
        <v>6</v>
      </c>
      <c r="E21" s="2">
        <v>5</v>
      </c>
      <c r="F21" s="2">
        <v>1</v>
      </c>
      <c r="G21" s="2">
        <v>5</v>
      </c>
      <c r="H21" s="2">
        <v>5</v>
      </c>
      <c r="I21" s="2">
        <v>11</v>
      </c>
      <c r="J21" s="3">
        <f t="shared" si="1"/>
        <v>9.5749999999999993</v>
      </c>
      <c r="K21" s="2">
        <v>30</v>
      </c>
      <c r="L21" s="2">
        <v>383</v>
      </c>
      <c r="M21" t="s">
        <v>63</v>
      </c>
    </row>
    <row r="22" spans="1:13">
      <c r="A22" t="s">
        <v>40</v>
      </c>
      <c r="B22" s="1">
        <v>36900</v>
      </c>
      <c r="C22" s="1">
        <v>95</v>
      </c>
      <c r="D22">
        <v>6</v>
      </c>
      <c r="E22" s="2">
        <v>3</v>
      </c>
      <c r="F22" s="2">
        <v>2</v>
      </c>
      <c r="G22" s="2">
        <v>8</v>
      </c>
      <c r="H22" s="2">
        <v>1</v>
      </c>
      <c r="I22" s="2">
        <v>9</v>
      </c>
      <c r="J22" s="3">
        <f t="shared" si="1"/>
        <v>5.375</v>
      </c>
      <c r="K22">
        <v>0</v>
      </c>
      <c r="L22" s="2">
        <v>215</v>
      </c>
      <c r="M22" t="s">
        <v>66</v>
      </c>
    </row>
    <row r="23" spans="1:13">
      <c r="A23" t="s">
        <v>44</v>
      </c>
      <c r="B23" s="1">
        <v>30302</v>
      </c>
      <c r="C23" s="1">
        <v>44</v>
      </c>
      <c r="D23">
        <v>5</v>
      </c>
      <c r="E23" s="2">
        <v>1</v>
      </c>
      <c r="F23" s="2">
        <v>1</v>
      </c>
      <c r="G23" s="2">
        <v>3</v>
      </c>
      <c r="H23" s="2">
        <v>3</v>
      </c>
      <c r="I23" s="2">
        <v>7</v>
      </c>
      <c r="J23" s="3">
        <f t="shared" si="1"/>
        <v>5.0750000000000002</v>
      </c>
      <c r="K23" s="2">
        <v>229</v>
      </c>
      <c r="L23" s="2">
        <v>203</v>
      </c>
      <c r="M23" t="s">
        <v>65</v>
      </c>
    </row>
    <row r="24" spans="1:13">
      <c r="A24" t="s">
        <v>51</v>
      </c>
      <c r="B24" s="1">
        <v>38275</v>
      </c>
      <c r="C24" s="1">
        <v>135</v>
      </c>
      <c r="D24">
        <v>6</v>
      </c>
      <c r="E24" s="2">
        <v>3</v>
      </c>
      <c r="F24" s="2">
        <v>2</v>
      </c>
      <c r="G24" s="2">
        <v>6</v>
      </c>
      <c r="H24" s="2">
        <v>6</v>
      </c>
      <c r="I24" s="2">
        <v>12</v>
      </c>
      <c r="J24" s="3">
        <f t="shared" si="1"/>
        <v>9.6999999999999993</v>
      </c>
      <c r="K24" s="2">
        <v>0</v>
      </c>
      <c r="L24" s="2">
        <v>388</v>
      </c>
      <c r="M24" t="s">
        <v>66</v>
      </c>
    </row>
    <row r="25" spans="1:13">
      <c r="A25" t="s">
        <v>53</v>
      </c>
      <c r="B25" s="1">
        <v>29610</v>
      </c>
      <c r="C25" s="1">
        <v>85</v>
      </c>
      <c r="D25">
        <v>6</v>
      </c>
      <c r="E25" s="2">
        <v>5</v>
      </c>
      <c r="F25" s="2">
        <v>0</v>
      </c>
      <c r="G25" s="2">
        <v>5</v>
      </c>
      <c r="H25" s="2">
        <v>7</v>
      </c>
      <c r="I25" s="2">
        <v>12</v>
      </c>
      <c r="J25" s="3">
        <f t="shared" si="1"/>
        <v>10.607749999999999</v>
      </c>
      <c r="K25" s="1">
        <v>1300</v>
      </c>
      <c r="L25" s="2">
        <v>424.31</v>
      </c>
      <c r="M25" t="s">
        <v>65</v>
      </c>
    </row>
    <row r="26" spans="1:13">
      <c r="A26" t="s">
        <v>57</v>
      </c>
      <c r="B26" s="1">
        <v>27263</v>
      </c>
      <c r="C26" s="1">
        <v>66</v>
      </c>
      <c r="D26">
        <v>6</v>
      </c>
      <c r="E26" s="2">
        <v>2</v>
      </c>
      <c r="F26" s="2">
        <v>1</v>
      </c>
      <c r="G26" s="2">
        <v>5</v>
      </c>
      <c r="H26" s="2">
        <v>6</v>
      </c>
      <c r="I26" s="2">
        <v>12</v>
      </c>
      <c r="J26" s="3">
        <f t="shared" si="1"/>
        <v>5.6</v>
      </c>
      <c r="K26" s="2">
        <v>2</v>
      </c>
      <c r="L26" s="2">
        <v>224</v>
      </c>
      <c r="M26" t="s">
        <v>66</v>
      </c>
    </row>
    <row r="27" spans="1:13">
      <c r="A27" t="s">
        <v>60</v>
      </c>
      <c r="B27" s="1">
        <v>20654</v>
      </c>
      <c r="C27" s="1">
        <v>49</v>
      </c>
      <c r="D27">
        <v>6</v>
      </c>
      <c r="E27" s="2">
        <v>1</v>
      </c>
      <c r="F27" s="2">
        <v>1</v>
      </c>
      <c r="G27" s="2">
        <v>1</v>
      </c>
      <c r="H27" s="2">
        <v>10</v>
      </c>
      <c r="I27" s="2">
        <v>11</v>
      </c>
      <c r="J27" s="3">
        <f t="shared" si="1"/>
        <v>7.5</v>
      </c>
      <c r="K27" s="1">
        <v>9100</v>
      </c>
      <c r="L27" s="2">
        <v>300</v>
      </c>
      <c r="M27" t="s">
        <v>65</v>
      </c>
    </row>
    <row r="28" spans="1:13">
      <c r="A28" t="s">
        <v>62</v>
      </c>
      <c r="B28" s="1">
        <v>27981</v>
      </c>
      <c r="C28" s="1">
        <v>51</v>
      </c>
      <c r="D28">
        <v>6</v>
      </c>
      <c r="E28" s="2">
        <v>1</v>
      </c>
      <c r="F28" s="2">
        <v>0</v>
      </c>
      <c r="G28" s="2">
        <v>5</v>
      </c>
      <c r="H28" s="2">
        <v>4</v>
      </c>
      <c r="I28" s="2">
        <v>9</v>
      </c>
      <c r="J28" s="3">
        <f t="shared" si="1"/>
        <v>6.25</v>
      </c>
      <c r="K28">
        <v>0</v>
      </c>
      <c r="L28" s="2">
        <v>250</v>
      </c>
      <c r="M28" t="s">
        <v>66</v>
      </c>
    </row>
    <row r="29" spans="1:13">
      <c r="A29" s="117"/>
      <c r="B29" s="88"/>
      <c r="C29" s="88"/>
      <c r="D29" s="117"/>
      <c r="E29" s="118"/>
      <c r="F29" s="118"/>
      <c r="G29" s="118"/>
      <c r="H29" s="118"/>
      <c r="I29" s="118"/>
      <c r="J29" s="119"/>
      <c r="K29" s="117"/>
      <c r="L29" s="118"/>
      <c r="M29" s="117"/>
    </row>
    <row r="30" spans="1:13">
      <c r="A30" s="42" t="s">
        <v>408</v>
      </c>
      <c r="B30" s="1"/>
      <c r="C30" s="1"/>
      <c r="E30" s="2"/>
      <c r="F30" s="2"/>
      <c r="G30" s="2"/>
      <c r="H30" s="2"/>
      <c r="I30" s="2"/>
      <c r="L30" s="2"/>
    </row>
    <row r="31" spans="1:13">
      <c r="A31" t="s">
        <v>19</v>
      </c>
      <c r="B31" s="1">
        <v>59658</v>
      </c>
      <c r="C31" s="1">
        <v>94</v>
      </c>
      <c r="D31">
        <v>6</v>
      </c>
      <c r="E31" s="2">
        <v>4</v>
      </c>
      <c r="F31" s="2">
        <v>3</v>
      </c>
      <c r="G31" s="2">
        <v>5</v>
      </c>
      <c r="H31" s="2">
        <v>19</v>
      </c>
      <c r="I31" s="2">
        <v>24</v>
      </c>
      <c r="J31" s="3">
        <f t="shared" ref="J31:J39" si="2">(L31/40)</f>
        <v>18.600000000000001</v>
      </c>
      <c r="K31" s="2">
        <v>285</v>
      </c>
      <c r="L31" s="2">
        <v>744</v>
      </c>
      <c r="M31" t="s">
        <v>64</v>
      </c>
    </row>
    <row r="32" spans="1:13">
      <c r="A32" t="s">
        <v>26</v>
      </c>
      <c r="B32" s="1">
        <v>40962</v>
      </c>
      <c r="C32" s="1">
        <v>177</v>
      </c>
      <c r="D32">
        <v>6</v>
      </c>
      <c r="E32" s="2">
        <v>4</v>
      </c>
      <c r="F32" s="2">
        <v>2</v>
      </c>
      <c r="G32" s="2">
        <v>25</v>
      </c>
      <c r="H32" s="2">
        <v>7</v>
      </c>
      <c r="I32" s="2">
        <v>32</v>
      </c>
      <c r="J32" s="3">
        <f t="shared" si="2"/>
        <v>30.75</v>
      </c>
      <c r="K32" s="1">
        <v>1888</v>
      </c>
      <c r="L32" s="1">
        <v>1230</v>
      </c>
      <c r="M32" t="s">
        <v>64</v>
      </c>
    </row>
    <row r="33" spans="1:13">
      <c r="A33" t="s">
        <v>33</v>
      </c>
      <c r="B33" s="1">
        <v>49980</v>
      </c>
      <c r="C33" s="1">
        <v>183</v>
      </c>
      <c r="D33">
        <v>6</v>
      </c>
      <c r="E33" s="2">
        <v>4</v>
      </c>
      <c r="F33" s="2">
        <v>3</v>
      </c>
      <c r="G33" s="2">
        <v>17</v>
      </c>
      <c r="H33" s="2">
        <v>1</v>
      </c>
      <c r="I33" s="2">
        <v>18</v>
      </c>
      <c r="J33" s="3">
        <f t="shared" si="2"/>
        <v>16</v>
      </c>
      <c r="K33" s="1">
        <v>1161</v>
      </c>
      <c r="L33" s="2">
        <v>640</v>
      </c>
      <c r="M33" t="s">
        <v>66</v>
      </c>
    </row>
    <row r="34" spans="1:13">
      <c r="A34" t="s">
        <v>36</v>
      </c>
      <c r="B34" s="1">
        <v>56462</v>
      </c>
      <c r="C34" s="1">
        <v>212</v>
      </c>
      <c r="D34">
        <v>6</v>
      </c>
      <c r="E34" s="2">
        <v>5</v>
      </c>
      <c r="F34" s="2">
        <v>3</v>
      </c>
      <c r="G34" s="2">
        <v>7</v>
      </c>
      <c r="H34" s="2">
        <v>14</v>
      </c>
      <c r="I34" s="2">
        <v>22</v>
      </c>
      <c r="J34" s="3">
        <f t="shared" si="2"/>
        <v>15.225</v>
      </c>
      <c r="K34" s="2">
        <v>341</v>
      </c>
      <c r="L34" s="2">
        <v>609</v>
      </c>
      <c r="M34" s="1" t="s">
        <v>67</v>
      </c>
    </row>
    <row r="35" spans="1:13">
      <c r="A35" t="s">
        <v>43</v>
      </c>
      <c r="B35" s="1">
        <v>40865</v>
      </c>
      <c r="C35" s="1">
        <v>116</v>
      </c>
      <c r="D35">
        <v>6</v>
      </c>
      <c r="E35" s="2">
        <v>3</v>
      </c>
      <c r="F35" s="2">
        <v>2</v>
      </c>
      <c r="G35" s="2">
        <v>6</v>
      </c>
      <c r="H35" s="2">
        <v>6</v>
      </c>
      <c r="I35" s="2">
        <v>12</v>
      </c>
      <c r="J35" s="3">
        <f t="shared" si="2"/>
        <v>9.0749999999999993</v>
      </c>
      <c r="K35" s="2">
        <v>470</v>
      </c>
      <c r="L35" s="2">
        <v>363</v>
      </c>
      <c r="M35" t="s">
        <v>65</v>
      </c>
    </row>
    <row r="36" spans="1:13">
      <c r="A36" t="s">
        <v>47</v>
      </c>
      <c r="B36" s="1">
        <v>57860</v>
      </c>
      <c r="C36" s="1">
        <v>82</v>
      </c>
      <c r="D36">
        <v>6</v>
      </c>
      <c r="E36" s="2">
        <v>2</v>
      </c>
      <c r="F36" s="2">
        <v>3</v>
      </c>
      <c r="G36" s="2">
        <v>7</v>
      </c>
      <c r="H36" s="2">
        <v>9</v>
      </c>
      <c r="I36" s="2">
        <v>16</v>
      </c>
      <c r="J36" s="3">
        <f t="shared" si="2"/>
        <v>12.675000000000001</v>
      </c>
      <c r="K36" s="2">
        <v>176</v>
      </c>
      <c r="L36" s="2">
        <v>507</v>
      </c>
      <c r="M36" t="s">
        <v>66</v>
      </c>
    </row>
    <row r="37" spans="1:13">
      <c r="A37" t="s">
        <v>52</v>
      </c>
      <c r="B37" s="1">
        <v>44544</v>
      </c>
      <c r="C37" s="1">
        <v>126</v>
      </c>
      <c r="D37">
        <v>6</v>
      </c>
      <c r="E37" s="2">
        <v>3</v>
      </c>
      <c r="F37" s="2">
        <v>3</v>
      </c>
      <c r="G37" s="2">
        <v>11</v>
      </c>
      <c r="H37" s="2">
        <v>3</v>
      </c>
      <c r="I37" s="2">
        <v>14</v>
      </c>
      <c r="J37" s="3">
        <f t="shared" si="2"/>
        <v>4.8</v>
      </c>
      <c r="K37" s="1">
        <v>1325</v>
      </c>
      <c r="L37" s="2">
        <v>192</v>
      </c>
      <c r="M37" t="s">
        <v>64</v>
      </c>
    </row>
    <row r="38" spans="1:13">
      <c r="A38" t="s">
        <v>58</v>
      </c>
      <c r="B38" s="1">
        <v>48175</v>
      </c>
      <c r="C38" s="1">
        <v>56</v>
      </c>
      <c r="D38">
        <v>6</v>
      </c>
      <c r="E38" s="2">
        <v>1</v>
      </c>
      <c r="F38" s="2">
        <v>4</v>
      </c>
      <c r="G38" s="2">
        <v>6</v>
      </c>
      <c r="H38" s="2">
        <v>9</v>
      </c>
      <c r="I38" s="2">
        <v>15</v>
      </c>
      <c r="J38" s="3">
        <f t="shared" si="2"/>
        <v>11.875</v>
      </c>
      <c r="K38" s="2">
        <v>300</v>
      </c>
      <c r="L38" s="2">
        <v>475</v>
      </c>
      <c r="M38" s="1" t="s">
        <v>67</v>
      </c>
    </row>
    <row r="39" spans="1:13">
      <c r="A39" t="s">
        <v>59</v>
      </c>
      <c r="B39" s="1">
        <v>54616</v>
      </c>
      <c r="C39" s="1">
        <v>157</v>
      </c>
      <c r="D39">
        <v>6</v>
      </c>
      <c r="E39" s="2">
        <v>7</v>
      </c>
      <c r="F39" s="2">
        <v>2</v>
      </c>
      <c r="G39" s="2">
        <v>11</v>
      </c>
      <c r="H39" s="2">
        <v>12</v>
      </c>
      <c r="I39" s="2">
        <v>25</v>
      </c>
      <c r="J39" s="3">
        <f t="shared" si="2"/>
        <v>18.149999999999999</v>
      </c>
      <c r="K39" s="2">
        <v>0</v>
      </c>
      <c r="L39" s="2">
        <v>726</v>
      </c>
      <c r="M39" s="1" t="s">
        <v>67</v>
      </c>
    </row>
    <row r="40" spans="1:13">
      <c r="A40" s="117"/>
      <c r="B40" s="117"/>
      <c r="C40" s="117"/>
      <c r="D40" s="117"/>
      <c r="E40" s="117"/>
      <c r="F40" s="117"/>
      <c r="G40" s="117"/>
      <c r="H40" s="117"/>
      <c r="I40" s="117"/>
      <c r="J40" s="119"/>
      <c r="K40" s="117"/>
      <c r="L40" s="117"/>
      <c r="M40" s="117"/>
    </row>
    <row r="41" spans="1:13">
      <c r="A41" s="42" t="s">
        <v>409</v>
      </c>
    </row>
    <row r="42" spans="1:13">
      <c r="A42" t="s">
        <v>21</v>
      </c>
      <c r="B42" s="1">
        <v>62353</v>
      </c>
      <c r="C42" s="1">
        <v>268</v>
      </c>
      <c r="D42">
        <v>6</v>
      </c>
      <c r="E42" s="2">
        <v>8</v>
      </c>
      <c r="F42" s="2">
        <v>3</v>
      </c>
      <c r="G42" s="2">
        <v>19</v>
      </c>
      <c r="H42" s="2">
        <v>3</v>
      </c>
      <c r="I42" s="2">
        <v>22</v>
      </c>
      <c r="J42" s="3">
        <f t="shared" ref="J42:J47" si="3">(L42/40)</f>
        <v>15.625</v>
      </c>
      <c r="K42" s="1">
        <v>2829</v>
      </c>
      <c r="L42" s="2">
        <v>625</v>
      </c>
      <c r="M42" t="s">
        <v>65</v>
      </c>
    </row>
    <row r="43" spans="1:13">
      <c r="A43" t="s">
        <v>34</v>
      </c>
      <c r="B43" s="1">
        <v>67776</v>
      </c>
      <c r="C43" s="1">
        <v>82</v>
      </c>
      <c r="D43">
        <v>6</v>
      </c>
      <c r="E43" s="2">
        <v>2</v>
      </c>
      <c r="F43" s="2">
        <v>1</v>
      </c>
      <c r="G43" s="2">
        <v>6</v>
      </c>
      <c r="H43" s="2">
        <v>9</v>
      </c>
      <c r="I43" s="2">
        <v>15</v>
      </c>
      <c r="J43" s="3">
        <f t="shared" si="3"/>
        <v>13.55</v>
      </c>
      <c r="K43" s="2">
        <v>400</v>
      </c>
      <c r="L43" s="2">
        <v>542</v>
      </c>
      <c r="M43" t="s">
        <v>65</v>
      </c>
    </row>
    <row r="44" spans="1:13">
      <c r="A44" t="s">
        <v>48</v>
      </c>
      <c r="B44" s="1">
        <v>68163</v>
      </c>
      <c r="C44" s="1">
        <v>239</v>
      </c>
      <c r="D44">
        <v>6</v>
      </c>
      <c r="E44" s="2">
        <v>9</v>
      </c>
      <c r="F44" s="2">
        <v>1</v>
      </c>
      <c r="G44" s="2">
        <v>15</v>
      </c>
      <c r="H44" s="2">
        <v>15</v>
      </c>
      <c r="I44" s="2">
        <v>31</v>
      </c>
      <c r="J44" s="3">
        <f t="shared" si="3"/>
        <v>15.95</v>
      </c>
      <c r="K44" s="2">
        <v>0</v>
      </c>
      <c r="L44" s="2">
        <v>638</v>
      </c>
      <c r="M44" t="s">
        <v>66</v>
      </c>
    </row>
    <row r="45" spans="1:13">
      <c r="A45" t="s">
        <v>49</v>
      </c>
      <c r="B45" s="1">
        <v>63550</v>
      </c>
      <c r="C45" s="1">
        <v>258</v>
      </c>
      <c r="D45">
        <v>5</v>
      </c>
      <c r="E45" s="2">
        <v>11</v>
      </c>
      <c r="F45" s="2">
        <v>2</v>
      </c>
      <c r="G45" s="2">
        <v>16</v>
      </c>
      <c r="H45" s="2">
        <v>3</v>
      </c>
      <c r="I45" s="2">
        <v>19</v>
      </c>
      <c r="J45" s="3">
        <f t="shared" si="3"/>
        <v>14.15</v>
      </c>
      <c r="K45" s="2">
        <v>80</v>
      </c>
      <c r="L45" s="2">
        <v>566</v>
      </c>
      <c r="M45" t="s">
        <v>66</v>
      </c>
    </row>
    <row r="46" spans="1:13">
      <c r="A46" t="s">
        <v>55</v>
      </c>
      <c r="B46" s="1">
        <v>81078</v>
      </c>
      <c r="C46" s="1">
        <v>109</v>
      </c>
      <c r="D46">
        <v>6</v>
      </c>
      <c r="E46" s="2">
        <v>2</v>
      </c>
      <c r="F46" s="2">
        <v>8</v>
      </c>
      <c r="G46" s="2">
        <v>33</v>
      </c>
      <c r="H46" s="2">
        <v>1</v>
      </c>
      <c r="I46" s="2">
        <v>34</v>
      </c>
      <c r="J46" s="3">
        <f t="shared" si="3"/>
        <v>26.5</v>
      </c>
      <c r="K46" s="2">
        <v>584</v>
      </c>
      <c r="L46" s="1">
        <v>1060</v>
      </c>
      <c r="M46" s="1" t="s">
        <v>67</v>
      </c>
    </row>
    <row r="47" spans="1:13">
      <c r="A47" t="s">
        <v>56</v>
      </c>
      <c r="B47" s="1">
        <v>76502</v>
      </c>
      <c r="C47" s="1">
        <v>288</v>
      </c>
      <c r="D47">
        <v>6</v>
      </c>
      <c r="E47" s="2">
        <v>10</v>
      </c>
      <c r="F47" s="2">
        <v>1</v>
      </c>
      <c r="G47" s="2">
        <v>18</v>
      </c>
      <c r="H47" s="2">
        <v>17</v>
      </c>
      <c r="I47" s="2">
        <v>35</v>
      </c>
      <c r="J47" s="3">
        <f t="shared" si="3"/>
        <v>19.625</v>
      </c>
      <c r="K47" s="1">
        <v>1837</v>
      </c>
      <c r="L47" s="2">
        <v>785</v>
      </c>
      <c r="M47" t="s">
        <v>65</v>
      </c>
    </row>
    <row r="48" spans="1:13">
      <c r="A48" s="117"/>
      <c r="B48" s="88"/>
      <c r="C48" s="88"/>
      <c r="D48" s="117"/>
      <c r="E48" s="118"/>
      <c r="F48" s="118"/>
      <c r="G48" s="118"/>
      <c r="H48" s="118"/>
      <c r="I48" s="118"/>
      <c r="J48" s="119"/>
      <c r="K48" s="88"/>
      <c r="L48" s="118"/>
      <c r="M48" s="117"/>
    </row>
    <row r="49" spans="1:13">
      <c r="A49" s="42" t="s">
        <v>410</v>
      </c>
      <c r="B49" s="1"/>
      <c r="C49" s="1"/>
      <c r="E49" s="2"/>
      <c r="F49" s="2"/>
      <c r="G49" s="2"/>
      <c r="H49" s="2"/>
      <c r="I49" s="2"/>
      <c r="K49" s="1"/>
      <c r="L49" s="2"/>
    </row>
    <row r="50" spans="1:13">
      <c r="A50" t="s">
        <v>35</v>
      </c>
      <c r="B50" s="1">
        <v>104913</v>
      </c>
      <c r="C50" s="1">
        <v>110</v>
      </c>
      <c r="D50">
        <v>6</v>
      </c>
      <c r="E50" s="2">
        <v>2</v>
      </c>
      <c r="F50" s="2">
        <v>3</v>
      </c>
      <c r="G50" s="2">
        <v>25</v>
      </c>
      <c r="H50" s="2">
        <v>4</v>
      </c>
      <c r="I50" s="2">
        <v>29</v>
      </c>
      <c r="J50" s="3">
        <f>(L50/40)</f>
        <v>23.95</v>
      </c>
      <c r="K50" s="1">
        <v>3452</v>
      </c>
      <c r="L50" s="2">
        <v>958</v>
      </c>
      <c r="M50" t="s">
        <v>64</v>
      </c>
    </row>
    <row r="51" spans="1:13">
      <c r="A51" t="s">
        <v>38</v>
      </c>
      <c r="B51" s="1">
        <v>93097</v>
      </c>
      <c r="C51" s="1">
        <v>250</v>
      </c>
      <c r="D51">
        <v>6</v>
      </c>
      <c r="E51" s="2">
        <v>5</v>
      </c>
      <c r="F51" s="2">
        <v>6</v>
      </c>
      <c r="G51" s="2">
        <v>30</v>
      </c>
      <c r="H51" s="2">
        <v>14</v>
      </c>
      <c r="I51" s="2">
        <v>44</v>
      </c>
      <c r="J51" s="3">
        <f>(L51/40)</f>
        <v>34.174999999999997</v>
      </c>
      <c r="K51" s="1">
        <v>1400</v>
      </c>
      <c r="L51" s="1">
        <v>1367</v>
      </c>
      <c r="M51" s="1" t="s">
        <v>67</v>
      </c>
    </row>
    <row r="52" spans="1:13">
      <c r="A52" t="s">
        <v>41</v>
      </c>
      <c r="B52" s="1">
        <v>79099</v>
      </c>
      <c r="C52" s="1">
        <v>52</v>
      </c>
      <c r="D52">
        <v>6</v>
      </c>
      <c r="E52" s="2">
        <v>1</v>
      </c>
      <c r="F52" s="2">
        <v>1</v>
      </c>
      <c r="G52" s="2">
        <v>2</v>
      </c>
      <c r="H52" s="2">
        <v>14</v>
      </c>
      <c r="I52" s="2">
        <v>17</v>
      </c>
      <c r="J52" s="3">
        <f>(L52/40)</f>
        <v>16.45</v>
      </c>
      <c r="K52" s="2">
        <v>500</v>
      </c>
      <c r="L52" s="2">
        <v>658</v>
      </c>
      <c r="M52" s="1" t="s">
        <v>67</v>
      </c>
    </row>
    <row r="53" spans="1:13">
      <c r="A53" t="s">
        <v>42</v>
      </c>
      <c r="B53" s="1">
        <v>93615</v>
      </c>
      <c r="C53" s="1">
        <v>438</v>
      </c>
      <c r="D53">
        <v>6</v>
      </c>
      <c r="E53" s="2">
        <v>13</v>
      </c>
      <c r="F53" s="2">
        <v>2</v>
      </c>
      <c r="G53" s="2">
        <v>15</v>
      </c>
      <c r="H53" s="2">
        <v>28</v>
      </c>
      <c r="I53" s="2">
        <v>43</v>
      </c>
      <c r="J53" s="3">
        <f>(L53/40)</f>
        <v>33.524999999999999</v>
      </c>
      <c r="K53" s="2">
        <v>0</v>
      </c>
      <c r="L53" s="1">
        <v>1341</v>
      </c>
      <c r="M53" s="1" t="s">
        <v>67</v>
      </c>
    </row>
    <row r="54" spans="1:13">
      <c r="A54" t="s">
        <v>45</v>
      </c>
      <c r="B54" s="1">
        <v>102226</v>
      </c>
      <c r="C54" s="1">
        <v>407</v>
      </c>
      <c r="D54">
        <v>6</v>
      </c>
      <c r="E54" s="2">
        <v>13</v>
      </c>
      <c r="F54" s="2">
        <v>3</v>
      </c>
      <c r="G54" s="2">
        <v>22</v>
      </c>
      <c r="H54" s="2">
        <v>3</v>
      </c>
      <c r="I54" s="2">
        <v>25</v>
      </c>
      <c r="J54" s="3">
        <f>(L54/40)</f>
        <v>20.2</v>
      </c>
      <c r="K54" s="1">
        <v>3142</v>
      </c>
      <c r="L54" s="2">
        <v>808</v>
      </c>
      <c r="M54" t="s">
        <v>65</v>
      </c>
    </row>
    <row r="55" spans="1:13">
      <c r="A55" s="117"/>
      <c r="B55" s="88"/>
      <c r="C55" s="88"/>
      <c r="D55" s="117"/>
      <c r="E55" s="118"/>
      <c r="F55" s="118"/>
      <c r="G55" s="118"/>
      <c r="H55" s="118"/>
      <c r="I55" s="118"/>
      <c r="J55" s="119"/>
      <c r="K55" s="88"/>
      <c r="L55" s="118"/>
      <c r="M55" s="117"/>
    </row>
    <row r="56" spans="1:13">
      <c r="A56" s="42" t="s">
        <v>411</v>
      </c>
      <c r="B56" s="1"/>
      <c r="C56" s="1"/>
      <c r="E56" s="2"/>
      <c r="F56" s="2"/>
      <c r="G56" s="2"/>
      <c r="H56" s="2"/>
      <c r="I56" s="2"/>
      <c r="K56" s="1"/>
      <c r="L56" s="2"/>
    </row>
    <row r="57" spans="1:13">
      <c r="A57" t="s">
        <v>18</v>
      </c>
      <c r="B57" s="1">
        <v>216211</v>
      </c>
      <c r="C57" s="1">
        <v>704</v>
      </c>
      <c r="D57">
        <v>6</v>
      </c>
      <c r="E57" s="2">
        <v>20</v>
      </c>
      <c r="F57" s="2">
        <v>6</v>
      </c>
      <c r="G57" s="2">
        <v>81</v>
      </c>
      <c r="H57" s="2">
        <v>12</v>
      </c>
      <c r="I57" s="2">
        <v>99</v>
      </c>
      <c r="J57" s="3">
        <f>(L57/40)</f>
        <v>73.5</v>
      </c>
      <c r="K57" s="1">
        <v>3245</v>
      </c>
      <c r="L57" s="1">
        <v>2940</v>
      </c>
      <c r="M57" t="s">
        <v>65</v>
      </c>
    </row>
    <row r="58" spans="1:13">
      <c r="A58" t="s">
        <v>24</v>
      </c>
      <c r="B58" s="1">
        <v>275712</v>
      </c>
      <c r="C58" s="1">
        <v>582</v>
      </c>
      <c r="D58">
        <v>7</v>
      </c>
      <c r="E58" s="2">
        <v>13</v>
      </c>
      <c r="F58" s="2">
        <v>18</v>
      </c>
      <c r="G58" s="2">
        <v>23</v>
      </c>
      <c r="H58" s="2">
        <v>103</v>
      </c>
      <c r="I58" s="2">
        <v>126</v>
      </c>
      <c r="J58" s="3">
        <f>(L58/40)</f>
        <v>90.65</v>
      </c>
      <c r="K58" s="1">
        <v>11121</v>
      </c>
      <c r="L58" s="1">
        <v>3626</v>
      </c>
      <c r="M58" s="1" t="s">
        <v>67</v>
      </c>
    </row>
    <row r="59" spans="1:13">
      <c r="A59" t="s">
        <v>28</v>
      </c>
      <c r="B59" s="1">
        <v>181191</v>
      </c>
      <c r="C59" s="1">
        <v>450</v>
      </c>
      <c r="D59">
        <v>6</v>
      </c>
      <c r="E59" s="2">
        <v>9</v>
      </c>
      <c r="F59" s="2">
        <v>7</v>
      </c>
      <c r="G59" s="2">
        <v>8</v>
      </c>
      <c r="H59" s="2">
        <v>53</v>
      </c>
      <c r="I59" s="2">
        <v>61</v>
      </c>
      <c r="J59" s="3">
        <f>(L59/40)</f>
        <v>53.924999999999997</v>
      </c>
      <c r="K59">
        <v>0</v>
      </c>
      <c r="L59" s="1">
        <v>2157</v>
      </c>
      <c r="M59" s="1" t="s">
        <v>67</v>
      </c>
    </row>
    <row r="60" spans="1:13">
      <c r="A60" t="s">
        <v>30</v>
      </c>
      <c r="B60" s="1">
        <v>247631</v>
      </c>
      <c r="C60" s="1">
        <v>797</v>
      </c>
      <c r="D60">
        <v>7</v>
      </c>
      <c r="E60" s="2">
        <v>15</v>
      </c>
      <c r="F60" s="2">
        <v>5</v>
      </c>
      <c r="G60" s="2">
        <v>23</v>
      </c>
      <c r="H60" s="2">
        <v>106</v>
      </c>
      <c r="I60" s="2">
        <v>129</v>
      </c>
      <c r="J60" s="3">
        <f>(L60/40)</f>
        <v>86.9</v>
      </c>
      <c r="K60" s="1">
        <v>1500</v>
      </c>
      <c r="L60" s="1">
        <v>3476</v>
      </c>
      <c r="M60" s="1" t="s">
        <v>67</v>
      </c>
    </row>
    <row r="61" spans="1:13">
      <c r="A61" t="s">
        <v>31</v>
      </c>
      <c r="B61" s="1">
        <v>155603</v>
      </c>
      <c r="C61" s="1">
        <v>464</v>
      </c>
      <c r="D61">
        <v>6</v>
      </c>
      <c r="E61" s="2">
        <v>8</v>
      </c>
      <c r="F61" s="2">
        <v>10</v>
      </c>
      <c r="G61" s="2">
        <v>10</v>
      </c>
      <c r="H61" s="2">
        <v>76</v>
      </c>
      <c r="I61" s="2">
        <v>86</v>
      </c>
      <c r="J61" s="3">
        <f>(L61/40)</f>
        <v>79.375</v>
      </c>
      <c r="K61" s="1">
        <v>11296</v>
      </c>
      <c r="L61" s="1">
        <v>3175</v>
      </c>
      <c r="M61" s="1" t="s">
        <v>67</v>
      </c>
    </row>
    <row r="62" spans="1:13">
      <c r="A62" s="117"/>
      <c r="B62" s="117"/>
      <c r="C62" s="117"/>
      <c r="D62" s="117"/>
      <c r="E62" s="117"/>
      <c r="F62" s="117"/>
      <c r="G62" s="117"/>
      <c r="H62" s="117"/>
      <c r="I62" s="117"/>
      <c r="J62" s="119"/>
      <c r="K62" s="117"/>
      <c r="L62" s="117"/>
      <c r="M62" s="117"/>
    </row>
    <row r="63" spans="1:13">
      <c r="A63" s="42" t="s">
        <v>162</v>
      </c>
    </row>
    <row r="64" spans="1:13">
      <c r="A64" t="s">
        <v>14</v>
      </c>
      <c r="B64" s="1">
        <v>3976</v>
      </c>
      <c r="C64" s="1">
        <v>42</v>
      </c>
      <c r="D64">
        <v>6</v>
      </c>
      <c r="E64" s="2">
        <v>1</v>
      </c>
      <c r="F64" s="2">
        <v>0</v>
      </c>
      <c r="G64" s="2">
        <v>1</v>
      </c>
      <c r="H64" s="2">
        <v>1</v>
      </c>
      <c r="I64" s="2">
        <v>2</v>
      </c>
      <c r="J64" s="3">
        <f>(L64/40)</f>
        <v>2</v>
      </c>
      <c r="K64" s="2">
        <v>0</v>
      </c>
      <c r="L64" s="2">
        <v>80</v>
      </c>
      <c r="M64" t="s">
        <v>63</v>
      </c>
    </row>
    <row r="65" spans="1:13">
      <c r="A65" t="s">
        <v>37</v>
      </c>
      <c r="B65" s="1">
        <v>12245</v>
      </c>
      <c r="C65" s="1">
        <v>48</v>
      </c>
      <c r="D65">
        <v>6</v>
      </c>
      <c r="E65" s="2">
        <v>1</v>
      </c>
      <c r="F65" s="2">
        <v>0</v>
      </c>
      <c r="G65" s="2">
        <v>3</v>
      </c>
      <c r="H65" s="2">
        <v>5</v>
      </c>
      <c r="I65" s="2">
        <v>8</v>
      </c>
      <c r="J65" s="3">
        <f>(L65/40)</f>
        <v>6.0250000000000004</v>
      </c>
      <c r="K65" s="2">
        <v>936</v>
      </c>
      <c r="L65" s="2">
        <v>241</v>
      </c>
      <c r="M65" t="s">
        <v>66</v>
      </c>
    </row>
    <row r="66" spans="1:13">
      <c r="A66" s="117"/>
      <c r="B66" s="117"/>
      <c r="C66" s="117"/>
      <c r="D66" s="117"/>
      <c r="E66" s="117"/>
      <c r="F66" s="117"/>
      <c r="G66" s="117"/>
      <c r="H66" s="117"/>
      <c r="I66" s="117"/>
      <c r="J66" s="119"/>
      <c r="K66" s="117"/>
      <c r="L66" s="117"/>
      <c r="M66" s="117"/>
    </row>
    <row r="67" spans="1:13" s="8" customFormat="1">
      <c r="A67" s="8" t="s">
        <v>402</v>
      </c>
      <c r="B67" s="112">
        <f>SUM(B4:B61)</f>
        <v>2951996</v>
      </c>
      <c r="C67" s="112">
        <f>SUM(C4:C66)</f>
        <v>8579</v>
      </c>
      <c r="D67" s="112">
        <f t="shared" ref="D67:L67" si="4">SUM(D4:D66)</f>
        <v>293</v>
      </c>
      <c r="E67" s="112">
        <f t="shared" si="4"/>
        <v>237</v>
      </c>
      <c r="F67" s="112">
        <f t="shared" si="4"/>
        <v>120</v>
      </c>
      <c r="G67" s="112">
        <f t="shared" si="4"/>
        <v>558</v>
      </c>
      <c r="H67" s="112">
        <f t="shared" si="4"/>
        <v>629</v>
      </c>
      <c r="I67" s="112">
        <f t="shared" si="4"/>
        <v>1201</v>
      </c>
      <c r="J67" s="112">
        <f t="shared" si="4"/>
        <v>902.09524999999974</v>
      </c>
      <c r="K67" s="112">
        <f t="shared" si="4"/>
        <v>65331</v>
      </c>
      <c r="L67" s="112">
        <f t="shared" si="4"/>
        <v>36083.81</v>
      </c>
    </row>
  </sheetData>
  <pageMargins left="0.7" right="0.7" top="0.75" bottom="0.75" header="0.3" footer="0.3"/>
  <pageSetup scale="70" orientation="landscape" verticalDpi="0" r:id="rId1"/>
  <headerFooter>
    <oddHeader>&amp;C&amp;"-,Bold"&amp;14Public Library System Operations FY10</oddHeader>
    <oddFooter>&amp;L&amp;9Mississippi Public Library Statistics, FY10, Public Library Operations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97"/>
  <sheetViews>
    <sheetView workbookViewId="0">
      <selection activeCell="A11" sqref="A11"/>
    </sheetView>
  </sheetViews>
  <sheetFormatPr defaultRowHeight="15"/>
  <cols>
    <col min="1" max="1" width="49" bestFit="1" customWidth="1"/>
    <col min="2" max="2" width="15.85546875" customWidth="1"/>
    <col min="3" max="3" width="15.140625" customWidth="1"/>
    <col min="4" max="4" width="26.42578125" customWidth="1"/>
    <col min="5" max="5" width="18" style="5" customWidth="1"/>
    <col min="6" max="6" width="21.42578125" style="56" customWidth="1"/>
  </cols>
  <sheetData>
    <row r="1" spans="1:6" ht="39">
      <c r="A1" s="42" t="s">
        <v>167</v>
      </c>
      <c r="B1" s="43" t="s">
        <v>163</v>
      </c>
      <c r="C1" s="31" t="s">
        <v>390</v>
      </c>
      <c r="D1" s="44" t="s">
        <v>401</v>
      </c>
      <c r="E1" s="44" t="s">
        <v>389</v>
      </c>
      <c r="F1" s="45" t="s">
        <v>387</v>
      </c>
    </row>
    <row r="3" spans="1:6">
      <c r="A3" s="80" t="s">
        <v>43</v>
      </c>
      <c r="B3" s="53" t="s">
        <v>394</v>
      </c>
      <c r="C3" s="1">
        <v>30722</v>
      </c>
      <c r="D3" s="5">
        <v>0</v>
      </c>
      <c r="E3" s="5">
        <v>237701469</v>
      </c>
      <c r="F3" s="56">
        <f>(D3/E3)</f>
        <v>0</v>
      </c>
    </row>
    <row r="4" spans="1:6">
      <c r="A4" s="81" t="s">
        <v>37</v>
      </c>
      <c r="B4" s="82" t="s">
        <v>197</v>
      </c>
      <c r="C4" s="1">
        <v>181191</v>
      </c>
      <c r="D4" s="5">
        <v>0</v>
      </c>
      <c r="E4" s="84">
        <v>1984026615</v>
      </c>
      <c r="F4" s="85">
        <f>(D4/E4)</f>
        <v>0</v>
      </c>
    </row>
    <row r="5" spans="1:6">
      <c r="A5" s="78" t="s">
        <v>50</v>
      </c>
      <c r="B5" s="79" t="s">
        <v>235</v>
      </c>
      <c r="C5" s="1">
        <v>1612</v>
      </c>
      <c r="D5" s="5">
        <v>24175</v>
      </c>
      <c r="E5" s="84">
        <v>0</v>
      </c>
      <c r="F5" s="85">
        <v>0</v>
      </c>
    </row>
    <row r="6" spans="1:6">
      <c r="A6" s="87" t="s">
        <v>21</v>
      </c>
      <c r="B6" s="86" t="s">
        <v>185</v>
      </c>
      <c r="C6" s="88">
        <v>81913</v>
      </c>
      <c r="D6" s="89">
        <v>550</v>
      </c>
      <c r="E6" s="90">
        <v>759351165</v>
      </c>
      <c r="F6" s="91">
        <f t="shared" ref="F6:F37" si="0">(D6/E6)</f>
        <v>7.2430256954962337E-7</v>
      </c>
    </row>
    <row r="7" spans="1:6">
      <c r="A7" s="78" t="s">
        <v>56</v>
      </c>
      <c r="B7" s="79" t="s">
        <v>185</v>
      </c>
      <c r="C7" s="1">
        <v>81913</v>
      </c>
      <c r="D7" s="5">
        <v>2500</v>
      </c>
      <c r="E7" s="84">
        <v>759351165</v>
      </c>
      <c r="F7" s="85">
        <f t="shared" si="0"/>
        <v>3.2922844070437426E-6</v>
      </c>
    </row>
    <row r="8" spans="1:6">
      <c r="A8" s="78" t="s">
        <v>45</v>
      </c>
      <c r="B8" s="99" t="s">
        <v>185</v>
      </c>
      <c r="C8" s="100">
        <v>81913</v>
      </c>
      <c r="D8" s="101">
        <v>20150</v>
      </c>
      <c r="E8" s="102">
        <v>759351165</v>
      </c>
      <c r="F8" s="103">
        <f t="shared" si="0"/>
        <v>2.6535812320772563E-5</v>
      </c>
    </row>
    <row r="9" spans="1:6">
      <c r="A9" s="78" t="s">
        <v>56</v>
      </c>
      <c r="B9" s="104" t="s">
        <v>244</v>
      </c>
      <c r="C9" s="100">
        <v>9023</v>
      </c>
      <c r="D9" s="101">
        <v>47000</v>
      </c>
      <c r="E9" s="102">
        <v>226089772</v>
      </c>
      <c r="F9" s="103">
        <f t="shared" si="0"/>
        <v>2.0788202661374704E-4</v>
      </c>
    </row>
    <row r="10" spans="1:6">
      <c r="A10" s="109" t="s">
        <v>14</v>
      </c>
      <c r="B10" s="92" t="s">
        <v>171</v>
      </c>
      <c r="C10" s="88">
        <v>13773</v>
      </c>
      <c r="D10" s="89">
        <v>14500</v>
      </c>
      <c r="E10" s="90">
        <v>59785396</v>
      </c>
      <c r="F10" s="91">
        <f t="shared" si="0"/>
        <v>2.4253414663340191E-4</v>
      </c>
    </row>
    <row r="11" spans="1:6">
      <c r="A11" s="78" t="s">
        <v>56</v>
      </c>
      <c r="B11" s="99" t="s">
        <v>243</v>
      </c>
      <c r="C11" s="100">
        <v>36905</v>
      </c>
      <c r="D11" s="101">
        <v>90000</v>
      </c>
      <c r="E11" s="102">
        <v>285708928</v>
      </c>
      <c r="F11" s="103">
        <f t="shared" si="0"/>
        <v>3.150059069907679E-4</v>
      </c>
    </row>
    <row r="12" spans="1:6">
      <c r="A12" s="78" t="s">
        <v>20</v>
      </c>
      <c r="B12" s="99" t="s">
        <v>181</v>
      </c>
      <c r="C12" s="100">
        <v>8928</v>
      </c>
      <c r="D12" s="101">
        <v>59893</v>
      </c>
      <c r="E12" s="102">
        <v>161112627</v>
      </c>
      <c r="F12" s="103">
        <f t="shared" si="0"/>
        <v>3.7174615742563741E-4</v>
      </c>
    </row>
    <row r="13" spans="1:6">
      <c r="A13" s="78" t="s">
        <v>19</v>
      </c>
      <c r="B13" s="99" t="s">
        <v>179</v>
      </c>
      <c r="C13" s="100">
        <v>59658</v>
      </c>
      <c r="D13" s="101">
        <v>326777</v>
      </c>
      <c r="E13" s="102">
        <v>872238641</v>
      </c>
      <c r="F13" s="103">
        <f t="shared" si="0"/>
        <v>3.7464173752421498E-4</v>
      </c>
    </row>
    <row r="14" spans="1:6">
      <c r="A14" s="87" t="s">
        <v>49</v>
      </c>
      <c r="B14" s="86" t="s">
        <v>230</v>
      </c>
      <c r="C14" s="88">
        <v>20544</v>
      </c>
      <c r="D14" s="89">
        <v>91000</v>
      </c>
      <c r="E14" s="90">
        <v>201724469</v>
      </c>
      <c r="F14" s="91">
        <f t="shared" si="0"/>
        <v>4.5111037075031289E-4</v>
      </c>
    </row>
    <row r="15" spans="1:6">
      <c r="A15" s="78" t="s">
        <v>28</v>
      </c>
      <c r="B15" s="99" t="s">
        <v>197</v>
      </c>
      <c r="C15" s="100">
        <v>181191</v>
      </c>
      <c r="D15" s="101">
        <v>908250</v>
      </c>
      <c r="E15" s="102">
        <v>1984026615</v>
      </c>
      <c r="F15" s="103">
        <f t="shared" si="0"/>
        <v>4.5778115733593626E-4</v>
      </c>
    </row>
    <row r="16" spans="1:6">
      <c r="A16" s="78" t="s">
        <v>20</v>
      </c>
      <c r="B16" s="99" t="s">
        <v>180</v>
      </c>
      <c r="C16" s="100">
        <v>29094</v>
      </c>
      <c r="D16" s="101">
        <v>91100</v>
      </c>
      <c r="E16" s="102">
        <v>198542614</v>
      </c>
      <c r="F16" s="103">
        <f t="shared" si="0"/>
        <v>4.5884356090929678E-4</v>
      </c>
    </row>
    <row r="17" spans="1:6">
      <c r="A17" s="78" t="s">
        <v>49</v>
      </c>
      <c r="B17" s="99" t="s">
        <v>231</v>
      </c>
      <c r="C17" s="100">
        <v>14352</v>
      </c>
      <c r="D17" s="101">
        <v>65000</v>
      </c>
      <c r="E17" s="102">
        <v>138873091</v>
      </c>
      <c r="F17" s="103">
        <f t="shared" si="0"/>
        <v>4.6805323862201642E-4</v>
      </c>
    </row>
    <row r="18" spans="1:6">
      <c r="A18" s="87" t="s">
        <v>398</v>
      </c>
      <c r="B18" s="86" t="s">
        <v>238</v>
      </c>
      <c r="C18" s="88">
        <v>44544</v>
      </c>
      <c r="D18" s="89">
        <v>159999</v>
      </c>
      <c r="E18" s="90">
        <v>326014980</v>
      </c>
      <c r="F18" s="91">
        <f t="shared" si="0"/>
        <v>4.9077192710592619E-4</v>
      </c>
    </row>
    <row r="19" spans="1:6">
      <c r="A19" s="78" t="s">
        <v>23</v>
      </c>
      <c r="B19" s="99" t="s">
        <v>188</v>
      </c>
      <c r="C19" s="100">
        <v>23046</v>
      </c>
      <c r="D19" s="101">
        <v>85000</v>
      </c>
      <c r="E19" s="102">
        <v>169263237</v>
      </c>
      <c r="F19" s="103">
        <f t="shared" si="0"/>
        <v>5.0217638222291587E-4</v>
      </c>
    </row>
    <row r="20" spans="1:6">
      <c r="A20" s="78" t="s">
        <v>56</v>
      </c>
      <c r="B20" s="99" t="s">
        <v>242</v>
      </c>
      <c r="C20" s="100">
        <v>20722</v>
      </c>
      <c r="D20" s="101">
        <v>70073</v>
      </c>
      <c r="E20" s="102">
        <v>139322984</v>
      </c>
      <c r="F20" s="103">
        <f t="shared" si="0"/>
        <v>5.029536260865616E-4</v>
      </c>
    </row>
    <row r="21" spans="1:6">
      <c r="A21" s="78" t="s">
        <v>61</v>
      </c>
      <c r="B21" s="99" t="s">
        <v>171</v>
      </c>
      <c r="C21" s="100">
        <v>13773</v>
      </c>
      <c r="D21" s="101">
        <v>33100</v>
      </c>
      <c r="E21" s="102">
        <v>59785396</v>
      </c>
      <c r="F21" s="103">
        <f t="shared" si="0"/>
        <v>5.5364691403900711E-4</v>
      </c>
    </row>
    <row r="22" spans="1:6">
      <c r="A22" s="87" t="s">
        <v>35</v>
      </c>
      <c r="B22" s="92" t="s">
        <v>185</v>
      </c>
      <c r="C22" s="88">
        <v>81913</v>
      </c>
      <c r="D22" s="89">
        <v>429160</v>
      </c>
      <c r="E22" s="90">
        <v>759351165</v>
      </c>
      <c r="F22" s="91">
        <f t="shared" si="0"/>
        <v>5.6516671045075701E-4</v>
      </c>
    </row>
    <row r="23" spans="1:6">
      <c r="A23" s="78" t="s">
        <v>29</v>
      </c>
      <c r="B23" s="99" t="s">
        <v>198</v>
      </c>
      <c r="C23" s="100">
        <v>9809</v>
      </c>
      <c r="D23" s="101">
        <v>42500</v>
      </c>
      <c r="E23" s="102">
        <v>73409762</v>
      </c>
      <c r="F23" s="103">
        <f t="shared" si="0"/>
        <v>5.7894207585089299E-4</v>
      </c>
    </row>
    <row r="24" spans="1:6">
      <c r="A24" s="78" t="s">
        <v>22</v>
      </c>
      <c r="B24" s="99" t="s">
        <v>392</v>
      </c>
      <c r="C24" s="100">
        <v>17207</v>
      </c>
      <c r="D24" s="101">
        <v>100000</v>
      </c>
      <c r="E24" s="102">
        <v>166487517</v>
      </c>
      <c r="F24" s="103">
        <f t="shared" si="0"/>
        <v>6.0064563278939404E-4</v>
      </c>
    </row>
    <row r="25" spans="1:6">
      <c r="A25" s="78" t="s">
        <v>32</v>
      </c>
      <c r="B25" s="106" t="s">
        <v>203</v>
      </c>
      <c r="C25" s="100">
        <v>22568</v>
      </c>
      <c r="D25" s="101">
        <v>70000</v>
      </c>
      <c r="E25" s="102">
        <v>111473897</v>
      </c>
      <c r="F25" s="103">
        <f t="shared" si="0"/>
        <v>6.2794969839441428E-4</v>
      </c>
    </row>
    <row r="26" spans="1:6">
      <c r="A26" s="87" t="s">
        <v>40</v>
      </c>
      <c r="B26" s="92" t="s">
        <v>212</v>
      </c>
      <c r="C26" s="88">
        <v>36900</v>
      </c>
      <c r="D26" s="89">
        <v>142000</v>
      </c>
      <c r="E26" s="90">
        <v>210752288</v>
      </c>
      <c r="F26" s="91">
        <f t="shared" si="0"/>
        <v>6.7377678955494894E-4</v>
      </c>
    </row>
    <row r="27" spans="1:6">
      <c r="A27" s="78" t="s">
        <v>49</v>
      </c>
      <c r="B27" s="99" t="s">
        <v>233</v>
      </c>
      <c r="C27" s="100">
        <v>16619</v>
      </c>
      <c r="D27" s="101">
        <v>72500</v>
      </c>
      <c r="E27" s="102">
        <v>106001460</v>
      </c>
      <c r="F27" s="103">
        <f t="shared" si="0"/>
        <v>6.8395284366837966E-4</v>
      </c>
    </row>
    <row r="28" spans="1:6">
      <c r="A28" s="78" t="s">
        <v>45</v>
      </c>
      <c r="B28" s="99" t="s">
        <v>223</v>
      </c>
      <c r="C28" s="100">
        <v>19034</v>
      </c>
      <c r="D28" s="101">
        <v>100000</v>
      </c>
      <c r="E28" s="102">
        <v>144012646</v>
      </c>
      <c r="F28" s="103">
        <f t="shared" si="0"/>
        <v>6.9438346407439807E-4</v>
      </c>
    </row>
    <row r="29" spans="1:6">
      <c r="A29" s="78" t="s">
        <v>57</v>
      </c>
      <c r="B29" s="99" t="s">
        <v>246</v>
      </c>
      <c r="C29" s="100">
        <v>27263</v>
      </c>
      <c r="D29" s="101">
        <v>137314</v>
      </c>
      <c r="E29" s="102">
        <v>197244392</v>
      </c>
      <c r="F29" s="103">
        <f t="shared" si="0"/>
        <v>6.9616174436026553E-4</v>
      </c>
    </row>
    <row r="30" spans="1:6">
      <c r="A30" s="109" t="s">
        <v>27</v>
      </c>
      <c r="B30" s="110" t="s">
        <v>196</v>
      </c>
      <c r="C30" s="88">
        <v>10755</v>
      </c>
      <c r="D30" s="89">
        <v>47250</v>
      </c>
      <c r="E30" s="90">
        <v>67655312</v>
      </c>
      <c r="F30" s="91">
        <f t="shared" si="0"/>
        <v>6.9839305448772451E-4</v>
      </c>
    </row>
    <row r="31" spans="1:6">
      <c r="A31" s="78" t="s">
        <v>32</v>
      </c>
      <c r="B31" s="106" t="s">
        <v>202</v>
      </c>
      <c r="C31" s="100">
        <v>9833</v>
      </c>
      <c r="D31" s="101">
        <v>37334</v>
      </c>
      <c r="E31" s="102">
        <v>53197067</v>
      </c>
      <c r="F31" s="103">
        <f t="shared" si="0"/>
        <v>7.0180560894456828E-4</v>
      </c>
    </row>
    <row r="32" spans="1:6">
      <c r="A32" s="78" t="s">
        <v>49</v>
      </c>
      <c r="B32" s="99" t="s">
        <v>232</v>
      </c>
      <c r="C32" s="100">
        <v>12035</v>
      </c>
      <c r="D32" s="101">
        <v>77000</v>
      </c>
      <c r="E32" s="102">
        <v>107724311</v>
      </c>
      <c r="F32" s="103">
        <f t="shared" si="0"/>
        <v>7.1478758402084377E-4</v>
      </c>
    </row>
    <row r="33" spans="1:6">
      <c r="A33" s="78" t="s">
        <v>45</v>
      </c>
      <c r="B33" s="104" t="s">
        <v>221</v>
      </c>
      <c r="C33" s="100">
        <v>35822</v>
      </c>
      <c r="D33" s="101">
        <v>135000</v>
      </c>
      <c r="E33" s="101">
        <v>188187838</v>
      </c>
      <c r="F33" s="107">
        <f t="shared" si="0"/>
        <v>7.1736835618463292E-4</v>
      </c>
    </row>
    <row r="34" spans="1:6">
      <c r="A34" s="87" t="s">
        <v>34</v>
      </c>
      <c r="B34" s="86" t="s">
        <v>205</v>
      </c>
      <c r="C34" s="88">
        <v>67776</v>
      </c>
      <c r="D34" s="89">
        <v>345000</v>
      </c>
      <c r="E34" s="90">
        <v>476709444</v>
      </c>
      <c r="F34" s="91">
        <f t="shared" si="0"/>
        <v>7.2371127600316643E-4</v>
      </c>
    </row>
    <row r="35" spans="1:6">
      <c r="A35" s="78" t="s">
        <v>45</v>
      </c>
      <c r="B35" s="99" t="s">
        <v>222</v>
      </c>
      <c r="C35" s="100">
        <v>25709</v>
      </c>
      <c r="D35" s="101">
        <v>93000</v>
      </c>
      <c r="E35" s="102">
        <v>128137385</v>
      </c>
      <c r="F35" s="103">
        <f t="shared" si="0"/>
        <v>7.2578350182501386E-4</v>
      </c>
    </row>
    <row r="36" spans="1:6">
      <c r="A36" s="78" t="s">
        <v>391</v>
      </c>
      <c r="B36" s="99" t="s">
        <v>177</v>
      </c>
      <c r="C36" s="100">
        <v>27920</v>
      </c>
      <c r="D36" s="101">
        <v>144028</v>
      </c>
      <c r="E36" s="102">
        <v>196644157</v>
      </c>
      <c r="F36" s="103">
        <f t="shared" si="0"/>
        <v>7.3242959362377594E-4</v>
      </c>
    </row>
    <row r="37" spans="1:6">
      <c r="A37" s="78" t="s">
        <v>47</v>
      </c>
      <c r="B37" s="99" t="s">
        <v>405</v>
      </c>
      <c r="C37" s="100">
        <v>57860</v>
      </c>
      <c r="D37" s="101">
        <v>274600</v>
      </c>
      <c r="E37" s="102">
        <v>374363957</v>
      </c>
      <c r="F37" s="103">
        <f t="shared" si="0"/>
        <v>7.3351078506737758E-4</v>
      </c>
    </row>
    <row r="38" spans="1:6">
      <c r="A38" s="87" t="s">
        <v>21</v>
      </c>
      <c r="B38" s="86" t="s">
        <v>183</v>
      </c>
      <c r="C38" s="88">
        <v>14422</v>
      </c>
      <c r="D38" s="89">
        <v>61000</v>
      </c>
      <c r="E38" s="90">
        <v>79586633</v>
      </c>
      <c r="F38" s="91">
        <f t="shared" ref="F38:F69" si="1">(D38/E38)</f>
        <v>7.6646036778563057E-4</v>
      </c>
    </row>
    <row r="39" spans="1:6">
      <c r="A39" s="78" t="s">
        <v>31</v>
      </c>
      <c r="B39" s="99" t="s">
        <v>201</v>
      </c>
      <c r="C39" s="100">
        <v>22681</v>
      </c>
      <c r="D39" s="101">
        <v>122399</v>
      </c>
      <c r="E39" s="102">
        <v>156731301</v>
      </c>
      <c r="F39" s="103">
        <f t="shared" si="1"/>
        <v>7.8094802518100708E-4</v>
      </c>
    </row>
    <row r="40" spans="1:6">
      <c r="A40" s="78" t="s">
        <v>54</v>
      </c>
      <c r="B40" s="99" t="s">
        <v>240</v>
      </c>
      <c r="C40" s="100">
        <v>12638</v>
      </c>
      <c r="D40" s="101">
        <v>70000</v>
      </c>
      <c r="E40" s="102">
        <v>89290750</v>
      </c>
      <c r="F40" s="103">
        <f t="shared" si="1"/>
        <v>7.8395578489373196E-4</v>
      </c>
    </row>
    <row r="41" spans="1:6">
      <c r="A41" s="78" t="s">
        <v>35</v>
      </c>
      <c r="B41" s="106" t="s">
        <v>206</v>
      </c>
      <c r="C41" s="100">
        <v>23000</v>
      </c>
      <c r="D41" s="101">
        <v>90500</v>
      </c>
      <c r="E41" s="102">
        <v>115286291</v>
      </c>
      <c r="F41" s="103">
        <f t="shared" si="1"/>
        <v>7.8500226883003812E-4</v>
      </c>
    </row>
    <row r="42" spans="1:6">
      <c r="A42" s="87" t="s">
        <v>60</v>
      </c>
      <c r="B42" s="86" t="s">
        <v>399</v>
      </c>
      <c r="C42" s="88">
        <v>20654</v>
      </c>
      <c r="D42" s="89">
        <v>112000</v>
      </c>
      <c r="E42" s="90">
        <v>142566688</v>
      </c>
      <c r="F42" s="91">
        <f t="shared" si="1"/>
        <v>7.8559726378717588E-4</v>
      </c>
    </row>
    <row r="43" spans="1:6">
      <c r="A43" s="78" t="s">
        <v>24</v>
      </c>
      <c r="B43" s="99" t="s">
        <v>190</v>
      </c>
      <c r="C43" s="100">
        <v>43975</v>
      </c>
      <c r="D43" s="101">
        <v>368275</v>
      </c>
      <c r="E43" s="102">
        <v>466790655</v>
      </c>
      <c r="F43" s="103">
        <f t="shared" si="1"/>
        <v>7.8895109843190843E-4</v>
      </c>
    </row>
    <row r="44" spans="1:6">
      <c r="A44" s="78" t="s">
        <v>39</v>
      </c>
      <c r="B44" s="99" t="s">
        <v>211</v>
      </c>
      <c r="C44" s="100">
        <v>8391</v>
      </c>
      <c r="D44" s="101">
        <v>37000</v>
      </c>
      <c r="E44" s="102">
        <v>46875603</v>
      </c>
      <c r="F44" s="103">
        <f t="shared" si="1"/>
        <v>7.8932317947995247E-4</v>
      </c>
    </row>
    <row r="45" spans="1:6">
      <c r="A45" s="78" t="s">
        <v>21</v>
      </c>
      <c r="B45" s="104" t="s">
        <v>184</v>
      </c>
      <c r="C45" s="100">
        <v>18683</v>
      </c>
      <c r="D45" s="101">
        <v>69000</v>
      </c>
      <c r="E45" s="102">
        <v>87350749</v>
      </c>
      <c r="F45" s="103">
        <f t="shared" si="1"/>
        <v>7.8991881340364925E-4</v>
      </c>
    </row>
    <row r="46" spans="1:6">
      <c r="A46" s="87" t="s">
        <v>25</v>
      </c>
      <c r="B46" s="86" t="s">
        <v>194</v>
      </c>
      <c r="C46" s="88">
        <v>34563</v>
      </c>
      <c r="D46" s="89">
        <v>171935</v>
      </c>
      <c r="E46" s="90">
        <v>216881649</v>
      </c>
      <c r="F46" s="91">
        <f t="shared" si="1"/>
        <v>7.9275955707990768E-4</v>
      </c>
    </row>
    <row r="47" spans="1:6">
      <c r="A47" s="78" t="s">
        <v>30</v>
      </c>
      <c r="B47" s="99" t="s">
        <v>199</v>
      </c>
      <c r="C47" s="100">
        <v>247631</v>
      </c>
      <c r="D47" s="101">
        <v>1492874</v>
      </c>
      <c r="E47" s="102">
        <v>1863424687</v>
      </c>
      <c r="F47" s="103">
        <f t="shared" si="1"/>
        <v>8.0114533762211556E-4</v>
      </c>
    </row>
    <row r="48" spans="1:6">
      <c r="A48" s="78" t="s">
        <v>36</v>
      </c>
      <c r="B48" s="106" t="s">
        <v>207</v>
      </c>
      <c r="C48" s="100">
        <v>34830</v>
      </c>
      <c r="D48" s="101">
        <v>204017</v>
      </c>
      <c r="E48" s="102">
        <v>242165846</v>
      </c>
      <c r="F48" s="103">
        <f t="shared" si="1"/>
        <v>8.4246809932066148E-4</v>
      </c>
    </row>
    <row r="49" spans="1:6">
      <c r="A49" s="78" t="s">
        <v>22</v>
      </c>
      <c r="B49" s="99" t="s">
        <v>186</v>
      </c>
      <c r="C49" s="100">
        <v>17940</v>
      </c>
      <c r="D49" s="101">
        <v>140833</v>
      </c>
      <c r="E49" s="102">
        <v>161112627</v>
      </c>
      <c r="F49" s="103">
        <f t="shared" si="1"/>
        <v>8.741276374321672E-4</v>
      </c>
    </row>
    <row r="50" spans="1:6">
      <c r="A50" s="87" t="s">
        <v>24</v>
      </c>
      <c r="B50" s="86" t="s">
        <v>189</v>
      </c>
      <c r="C50" s="88">
        <v>158719</v>
      </c>
      <c r="D50" s="89">
        <v>1311000</v>
      </c>
      <c r="E50" s="90">
        <v>1491590360</v>
      </c>
      <c r="F50" s="91">
        <f t="shared" si="1"/>
        <v>8.7892764337790439E-4</v>
      </c>
    </row>
    <row r="51" spans="1:6">
      <c r="A51" s="78" t="s">
        <v>38</v>
      </c>
      <c r="B51" s="99" t="s">
        <v>210</v>
      </c>
      <c r="C51" s="100">
        <v>93097</v>
      </c>
      <c r="D51" s="101">
        <v>1191853</v>
      </c>
      <c r="E51" s="102">
        <v>1329097933</v>
      </c>
      <c r="F51" s="103">
        <f t="shared" si="1"/>
        <v>8.9673828422092653E-4</v>
      </c>
    </row>
    <row r="52" spans="1:6">
      <c r="A52" s="78" t="s">
        <v>46</v>
      </c>
      <c r="B52" s="99" t="s">
        <v>225</v>
      </c>
      <c r="C52" s="100">
        <v>11631</v>
      </c>
      <c r="D52" s="101">
        <v>56544</v>
      </c>
      <c r="E52" s="102">
        <v>61628239</v>
      </c>
      <c r="F52" s="103">
        <f t="shared" si="1"/>
        <v>9.1750147201188079E-4</v>
      </c>
    </row>
    <row r="53" spans="1:6">
      <c r="A53" s="78" t="s">
        <v>36</v>
      </c>
      <c r="B53" s="106" t="s">
        <v>209</v>
      </c>
      <c r="C53" s="100">
        <v>8324</v>
      </c>
      <c r="D53" s="101">
        <v>56000</v>
      </c>
      <c r="E53" s="102">
        <v>59553320</v>
      </c>
      <c r="F53" s="103">
        <f t="shared" si="1"/>
        <v>9.4033380506745889E-4</v>
      </c>
    </row>
    <row r="54" spans="1:6">
      <c r="A54" s="87" t="s">
        <v>17</v>
      </c>
      <c r="B54" s="86" t="s">
        <v>174</v>
      </c>
      <c r="C54" s="88">
        <v>10278</v>
      </c>
      <c r="D54" s="89">
        <v>68500</v>
      </c>
      <c r="E54" s="90">
        <v>72681818</v>
      </c>
      <c r="F54" s="91">
        <f t="shared" si="1"/>
        <v>9.4246404238264921E-4</v>
      </c>
    </row>
    <row r="55" spans="1:6">
      <c r="A55" s="78" t="s">
        <v>48</v>
      </c>
      <c r="B55" s="99" t="s">
        <v>396</v>
      </c>
      <c r="C55" s="100">
        <v>13038</v>
      </c>
      <c r="D55" s="101">
        <v>92205</v>
      </c>
      <c r="E55" s="102">
        <v>96241306</v>
      </c>
      <c r="F55" s="103">
        <f t="shared" si="1"/>
        <v>9.5806056497196748E-4</v>
      </c>
    </row>
    <row r="56" spans="1:6">
      <c r="A56" s="78" t="s">
        <v>62</v>
      </c>
      <c r="B56" s="99" t="s">
        <v>250</v>
      </c>
      <c r="C56" s="100">
        <v>27981</v>
      </c>
      <c r="D56" s="101">
        <v>165000</v>
      </c>
      <c r="E56" s="102">
        <v>163605416</v>
      </c>
      <c r="F56" s="103">
        <f t="shared" si="1"/>
        <v>1.0085240698877597E-3</v>
      </c>
    </row>
    <row r="57" spans="1:6">
      <c r="A57" s="78" t="s">
        <v>48</v>
      </c>
      <c r="B57" s="99" t="s">
        <v>397</v>
      </c>
      <c r="C57" s="100">
        <v>15291</v>
      </c>
      <c r="D57" s="101">
        <v>93305</v>
      </c>
      <c r="E57" s="102">
        <v>91730463</v>
      </c>
      <c r="F57" s="103">
        <f t="shared" si="1"/>
        <v>1.0171648212437346E-3</v>
      </c>
    </row>
    <row r="58" spans="1:6">
      <c r="A58" s="87" t="s">
        <v>59</v>
      </c>
      <c r="B58" s="86" t="s">
        <v>248</v>
      </c>
      <c r="C58" s="88">
        <v>54616</v>
      </c>
      <c r="D58" s="89">
        <v>381607</v>
      </c>
      <c r="E58" s="90">
        <v>372519328</v>
      </c>
      <c r="F58" s="91">
        <f t="shared" si="1"/>
        <v>1.0243951691011317E-3</v>
      </c>
    </row>
    <row r="59" spans="1:6">
      <c r="A59" s="78" t="s">
        <v>24</v>
      </c>
      <c r="B59" s="99" t="s">
        <v>192</v>
      </c>
      <c r="C59" s="100">
        <v>27337</v>
      </c>
      <c r="D59" s="101">
        <v>167642</v>
      </c>
      <c r="E59" s="102">
        <v>162722268</v>
      </c>
      <c r="F59" s="103">
        <f t="shared" si="1"/>
        <v>1.0302339197976271E-3</v>
      </c>
    </row>
    <row r="60" spans="1:6">
      <c r="A60" s="78" t="s">
        <v>51</v>
      </c>
      <c r="B60" s="99" t="s">
        <v>237</v>
      </c>
      <c r="C60" s="100">
        <v>12543</v>
      </c>
      <c r="D60" s="101">
        <v>95500</v>
      </c>
      <c r="E60" s="102">
        <v>92583896</v>
      </c>
      <c r="F60" s="103">
        <f t="shared" si="1"/>
        <v>1.0314968814878994E-3</v>
      </c>
    </row>
    <row r="61" spans="1:6">
      <c r="A61" s="78" t="s">
        <v>13</v>
      </c>
      <c r="B61" s="99" t="s">
        <v>170</v>
      </c>
      <c r="C61" s="100">
        <v>7981</v>
      </c>
      <c r="D61" s="101">
        <v>69631</v>
      </c>
      <c r="E61" s="102">
        <v>66839833</v>
      </c>
      <c r="F61" s="103">
        <f t="shared" si="1"/>
        <v>1.0417590361124929E-3</v>
      </c>
    </row>
    <row r="62" spans="1:6">
      <c r="A62" s="87" t="s">
        <v>391</v>
      </c>
      <c r="B62" s="86" t="s">
        <v>178</v>
      </c>
      <c r="C62" s="88">
        <v>15826</v>
      </c>
      <c r="D62" s="89">
        <v>131238</v>
      </c>
      <c r="E62" s="90">
        <v>125708914</v>
      </c>
      <c r="F62" s="91">
        <f t="shared" si="1"/>
        <v>1.04398324529317E-3</v>
      </c>
    </row>
    <row r="63" spans="1:6">
      <c r="A63" s="78" t="s">
        <v>50</v>
      </c>
      <c r="B63" s="99" t="s">
        <v>234</v>
      </c>
      <c r="C63" s="100">
        <v>5420</v>
      </c>
      <c r="D63" s="101">
        <v>40418</v>
      </c>
      <c r="E63" s="102">
        <v>38680842</v>
      </c>
      <c r="F63" s="103">
        <f t="shared" si="1"/>
        <v>1.0449100358260041E-3</v>
      </c>
    </row>
    <row r="64" spans="1:6">
      <c r="A64" s="78" t="s">
        <v>16</v>
      </c>
      <c r="B64" s="104" t="s">
        <v>173</v>
      </c>
      <c r="C64" s="100">
        <v>26936</v>
      </c>
      <c r="D64" s="101">
        <v>190500</v>
      </c>
      <c r="E64" s="102">
        <v>179577972</v>
      </c>
      <c r="F64" s="103">
        <f t="shared" si="1"/>
        <v>1.0608205331553693E-3</v>
      </c>
    </row>
    <row r="65" spans="1:6">
      <c r="A65" s="78" t="s">
        <v>36</v>
      </c>
      <c r="B65" s="106" t="s">
        <v>208</v>
      </c>
      <c r="C65" s="100">
        <v>13308</v>
      </c>
      <c r="D65" s="101">
        <v>132000</v>
      </c>
      <c r="E65" s="102">
        <v>123918417</v>
      </c>
      <c r="F65" s="103">
        <f t="shared" si="1"/>
        <v>1.0652169644807519E-3</v>
      </c>
    </row>
    <row r="66" spans="1:6">
      <c r="A66" s="87" t="s">
        <v>15</v>
      </c>
      <c r="B66" s="86" t="s">
        <v>172</v>
      </c>
      <c r="C66" s="88">
        <v>36766</v>
      </c>
      <c r="D66" s="89">
        <v>289200</v>
      </c>
      <c r="E66" s="90">
        <v>267758821</v>
      </c>
      <c r="F66" s="91">
        <f t="shared" si="1"/>
        <v>1.0800764617946985E-3</v>
      </c>
    </row>
    <row r="67" spans="1:6">
      <c r="A67" s="78" t="s">
        <v>21</v>
      </c>
      <c r="B67" s="99" t="s">
        <v>182</v>
      </c>
      <c r="C67" s="100">
        <v>29248</v>
      </c>
      <c r="D67" s="101">
        <v>171063</v>
      </c>
      <c r="E67" s="102">
        <v>155369762</v>
      </c>
      <c r="F67" s="103">
        <f t="shared" si="1"/>
        <v>1.1010057413874392E-3</v>
      </c>
    </row>
    <row r="68" spans="1:6">
      <c r="A68" s="78" t="s">
        <v>391</v>
      </c>
      <c r="B68" s="99" t="s">
        <v>176</v>
      </c>
      <c r="C68" s="100">
        <v>29341</v>
      </c>
      <c r="D68" s="101">
        <v>173374</v>
      </c>
      <c r="E68" s="102">
        <v>150447339</v>
      </c>
      <c r="F68" s="103">
        <f t="shared" si="1"/>
        <v>1.1523899402434762E-3</v>
      </c>
    </row>
    <row r="69" spans="1:6">
      <c r="A69" s="78" t="s">
        <v>48</v>
      </c>
      <c r="B69" s="99" t="s">
        <v>395</v>
      </c>
      <c r="C69" s="100">
        <v>39834</v>
      </c>
      <c r="D69" s="101">
        <v>330487</v>
      </c>
      <c r="E69" s="102">
        <v>282714977</v>
      </c>
      <c r="F69" s="103">
        <f t="shared" si="1"/>
        <v>1.1689759188102723E-3</v>
      </c>
    </row>
    <row r="70" spans="1:6">
      <c r="A70" s="87" t="s">
        <v>58</v>
      </c>
      <c r="B70" s="86" t="s">
        <v>247</v>
      </c>
      <c r="C70" s="88">
        <v>48175</v>
      </c>
      <c r="D70" s="89">
        <v>726684</v>
      </c>
      <c r="E70" s="90">
        <v>620305021</v>
      </c>
      <c r="F70" s="91">
        <f t="shared" ref="F70:F89" si="2">(D70/E70)</f>
        <v>1.1714946282854609E-3</v>
      </c>
    </row>
    <row r="71" spans="1:6">
      <c r="A71" s="78" t="s">
        <v>24</v>
      </c>
      <c r="B71" s="99" t="s">
        <v>193</v>
      </c>
      <c r="C71" s="100">
        <v>10436</v>
      </c>
      <c r="D71" s="101">
        <v>294720</v>
      </c>
      <c r="E71" s="102">
        <v>247809202</v>
      </c>
      <c r="F71" s="103">
        <f t="shared" si="2"/>
        <v>1.1893020824949028E-3</v>
      </c>
    </row>
    <row r="72" spans="1:6">
      <c r="A72" s="105" t="s">
        <v>391</v>
      </c>
      <c r="B72" s="99" t="s">
        <v>175</v>
      </c>
      <c r="C72" s="100">
        <v>143124</v>
      </c>
      <c r="D72" s="101">
        <v>1658719</v>
      </c>
      <c r="E72" s="102">
        <v>1392294034</v>
      </c>
      <c r="F72" s="103">
        <f t="shared" si="2"/>
        <v>1.191356825134539E-3</v>
      </c>
    </row>
    <row r="73" spans="1:6">
      <c r="A73" s="78" t="s">
        <v>33</v>
      </c>
      <c r="B73" s="106" t="s">
        <v>204</v>
      </c>
      <c r="C73" s="100">
        <v>49980</v>
      </c>
      <c r="D73" s="101">
        <v>571928</v>
      </c>
      <c r="E73" s="102">
        <v>478814032</v>
      </c>
      <c r="F73" s="103">
        <f t="shared" si="2"/>
        <v>1.1944679181833168E-3</v>
      </c>
    </row>
    <row r="74" spans="1:6">
      <c r="A74" s="87" t="s">
        <v>24</v>
      </c>
      <c r="B74" s="86" t="s">
        <v>191</v>
      </c>
      <c r="C74" s="88">
        <v>35245</v>
      </c>
      <c r="D74" s="89">
        <v>312748</v>
      </c>
      <c r="E74" s="90">
        <v>261803548</v>
      </c>
      <c r="F74" s="91">
        <f t="shared" si="2"/>
        <v>1.1945903804176099E-3</v>
      </c>
    </row>
    <row r="75" spans="1:6">
      <c r="A75" s="78" t="s">
        <v>43</v>
      </c>
      <c r="B75" s="99" t="s">
        <v>219</v>
      </c>
      <c r="C75" s="100">
        <v>10143</v>
      </c>
      <c r="D75" s="101">
        <v>72000</v>
      </c>
      <c r="E75" s="102">
        <v>59853294</v>
      </c>
      <c r="F75" s="103">
        <f t="shared" si="2"/>
        <v>1.2029413118014858E-3</v>
      </c>
    </row>
    <row r="76" spans="1:6">
      <c r="A76" s="78" t="s">
        <v>45</v>
      </c>
      <c r="B76" s="99" t="s">
        <v>224</v>
      </c>
      <c r="C76" s="100">
        <v>21661</v>
      </c>
      <c r="D76" s="101">
        <v>126500</v>
      </c>
      <c r="E76" s="102">
        <v>105120755</v>
      </c>
      <c r="F76" s="103">
        <f t="shared" si="2"/>
        <v>1.2033779628009712E-3</v>
      </c>
    </row>
    <row r="77" spans="1:6">
      <c r="A77" s="78" t="s">
        <v>55</v>
      </c>
      <c r="B77" s="99" t="s">
        <v>241</v>
      </c>
      <c r="C77" s="100">
        <v>81078</v>
      </c>
      <c r="D77" s="101">
        <v>716178</v>
      </c>
      <c r="E77" s="102">
        <v>582886134</v>
      </c>
      <c r="F77" s="103">
        <f t="shared" si="2"/>
        <v>1.2286756507403898E-3</v>
      </c>
    </row>
    <row r="78" spans="1:6">
      <c r="A78" s="87" t="s">
        <v>42</v>
      </c>
      <c r="B78" s="86" t="s">
        <v>218</v>
      </c>
      <c r="C78" s="88">
        <v>19309</v>
      </c>
      <c r="D78" s="89">
        <v>143333</v>
      </c>
      <c r="E78" s="90">
        <v>113876079</v>
      </c>
      <c r="F78" s="91">
        <f t="shared" si="2"/>
        <v>1.2586752306426006E-3</v>
      </c>
    </row>
    <row r="79" spans="1:6">
      <c r="A79" s="78" t="s">
        <v>51</v>
      </c>
      <c r="B79" s="99" t="s">
        <v>236</v>
      </c>
      <c r="C79" s="100">
        <v>25732</v>
      </c>
      <c r="D79" s="101">
        <v>181500</v>
      </c>
      <c r="E79" s="102">
        <v>141939555</v>
      </c>
      <c r="F79" s="103">
        <f t="shared" si="2"/>
        <v>1.2787133227238877E-3</v>
      </c>
    </row>
    <row r="80" spans="1:6">
      <c r="A80" s="78" t="s">
        <v>42</v>
      </c>
      <c r="B80" s="108" t="s">
        <v>215</v>
      </c>
      <c r="C80" s="100">
        <v>20290</v>
      </c>
      <c r="D80" s="101">
        <v>153638</v>
      </c>
      <c r="E80" s="102">
        <v>114396807</v>
      </c>
      <c r="F80" s="103">
        <f t="shared" si="2"/>
        <v>1.3430269954999706E-3</v>
      </c>
    </row>
    <row r="81" spans="1:6">
      <c r="A81" s="78" t="s">
        <v>44</v>
      </c>
      <c r="B81" s="106" t="s">
        <v>220</v>
      </c>
      <c r="C81" s="100">
        <v>30302</v>
      </c>
      <c r="D81" s="101">
        <v>216200</v>
      </c>
      <c r="E81" s="102">
        <v>158726732</v>
      </c>
      <c r="F81" s="103">
        <f t="shared" si="2"/>
        <v>1.3620894053309181E-3</v>
      </c>
    </row>
    <row r="82" spans="1:6">
      <c r="A82" s="87" t="s">
        <v>42</v>
      </c>
      <c r="B82" s="86" t="s">
        <v>214</v>
      </c>
      <c r="C82" s="88">
        <v>19755</v>
      </c>
      <c r="D82" s="89">
        <v>243417</v>
      </c>
      <c r="E82" s="90">
        <v>174189127</v>
      </c>
      <c r="F82" s="91">
        <f t="shared" si="2"/>
        <v>1.3974293584926227E-3</v>
      </c>
    </row>
    <row r="83" spans="1:6">
      <c r="A83" s="78" t="s">
        <v>42</v>
      </c>
      <c r="B83" s="99" t="s">
        <v>216</v>
      </c>
      <c r="C83" s="100">
        <v>23132</v>
      </c>
      <c r="D83" s="101">
        <v>166500</v>
      </c>
      <c r="E83" s="102">
        <v>117257342</v>
      </c>
      <c r="F83" s="103">
        <f t="shared" si="2"/>
        <v>1.419953728782288E-3</v>
      </c>
    </row>
    <row r="84" spans="1:6">
      <c r="A84" s="78" t="s">
        <v>56</v>
      </c>
      <c r="B84" s="99" t="s">
        <v>245</v>
      </c>
      <c r="C84" s="100">
        <v>9852</v>
      </c>
      <c r="D84" s="101">
        <v>90000</v>
      </c>
      <c r="E84" s="102">
        <v>60392783</v>
      </c>
      <c r="F84" s="103">
        <f t="shared" si="2"/>
        <v>1.4902442896198376E-3</v>
      </c>
    </row>
    <row r="85" spans="1:6">
      <c r="A85" s="78" t="s">
        <v>41</v>
      </c>
      <c r="B85" s="106" t="s">
        <v>213</v>
      </c>
      <c r="C85" s="100">
        <v>79099</v>
      </c>
      <c r="D85" s="101">
        <v>921101</v>
      </c>
      <c r="E85" s="102">
        <v>593271022</v>
      </c>
      <c r="F85" s="103">
        <f t="shared" si="2"/>
        <v>1.5525804663353336E-3</v>
      </c>
    </row>
    <row r="86" spans="1:6">
      <c r="A86" s="87" t="s">
        <v>31</v>
      </c>
      <c r="B86" s="86" t="s">
        <v>313</v>
      </c>
      <c r="C86" s="88">
        <v>132922</v>
      </c>
      <c r="D86" s="89">
        <v>2604051</v>
      </c>
      <c r="E86" s="90">
        <v>1586113349</v>
      </c>
      <c r="F86" s="91">
        <f t="shared" si="2"/>
        <v>1.6417811511653824E-3</v>
      </c>
    </row>
    <row r="87" spans="1:6">
      <c r="A87" s="78" t="s">
        <v>53</v>
      </c>
      <c r="B87" s="99" t="s">
        <v>239</v>
      </c>
      <c r="C87" s="100">
        <v>29610</v>
      </c>
      <c r="D87" s="101">
        <v>297742</v>
      </c>
      <c r="E87" s="102">
        <v>161820813</v>
      </c>
      <c r="F87" s="103">
        <f t="shared" si="2"/>
        <v>1.839948733912244E-3</v>
      </c>
    </row>
    <row r="88" spans="1:6">
      <c r="A88" s="78" t="s">
        <v>26</v>
      </c>
      <c r="B88" s="99" t="s">
        <v>393</v>
      </c>
      <c r="C88" s="100">
        <v>40962</v>
      </c>
      <c r="D88" s="101">
        <v>1087615</v>
      </c>
      <c r="E88" s="102">
        <v>551050443</v>
      </c>
      <c r="F88" s="103">
        <f t="shared" si="2"/>
        <v>1.9737122323663569E-3</v>
      </c>
    </row>
    <row r="89" spans="1:6">
      <c r="A89" s="78" t="s">
        <v>42</v>
      </c>
      <c r="B89" s="99" t="s">
        <v>217</v>
      </c>
      <c r="C89" s="100">
        <v>11129</v>
      </c>
      <c r="D89" s="101">
        <v>126488</v>
      </c>
      <c r="E89" s="102">
        <v>57652437</v>
      </c>
      <c r="F89" s="103">
        <f t="shared" si="2"/>
        <v>2.1939749051718316E-3</v>
      </c>
    </row>
    <row r="91" spans="1:6">
      <c r="A91" s="42"/>
      <c r="B91" s="43"/>
      <c r="C91" s="31"/>
      <c r="D91" s="44"/>
      <c r="E91" s="44"/>
      <c r="F91" s="45"/>
    </row>
    <row r="95" spans="1:6">
      <c r="A95" s="66" t="s">
        <v>404</v>
      </c>
    </row>
    <row r="96" spans="1:6">
      <c r="A96" s="191" t="s">
        <v>403</v>
      </c>
      <c r="B96" s="187"/>
    </row>
    <row r="97" spans="1:2">
      <c r="A97" s="64"/>
      <c r="B97" s="65"/>
    </row>
  </sheetData>
  <mergeCells count="1">
    <mergeCell ref="A96:B96"/>
  </mergeCells>
  <pageMargins left="0.7" right="0.7" top="0.75" bottom="0.75" header="0.3" footer="0.3"/>
  <pageSetup scale="80" orientation="landscape" verticalDpi="0" r:id="rId1"/>
  <headerFooter>
    <oddHeader>&amp;C&amp;"-,Bold"&amp;14County Level Funding for Public Library Systems &amp;10(sorted lowest to highest)</oddHeader>
    <oddFooter>&amp;LMississippi Public Library Statistics, FY10, County level Funding for Public Library Systems (sorted lowest to highest)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246"/>
  <sheetViews>
    <sheetView topLeftCell="A223" workbookViewId="0">
      <selection activeCell="A245" sqref="A245"/>
    </sheetView>
  </sheetViews>
  <sheetFormatPr defaultRowHeight="15"/>
  <cols>
    <col min="1" max="1" width="40.5703125" customWidth="1"/>
    <col min="2" max="2" width="51.5703125" customWidth="1"/>
    <col min="3" max="3" width="10.28515625" style="171" customWidth="1"/>
    <col min="4" max="4" width="10.28515625" style="65" customWidth="1"/>
    <col min="5" max="5" width="12.140625" style="1" customWidth="1"/>
    <col min="6" max="6" width="11.42578125" style="145" customWidth="1"/>
  </cols>
  <sheetData>
    <row r="1" spans="1:15" ht="39">
      <c r="A1" s="42" t="s">
        <v>167</v>
      </c>
      <c r="B1" s="42" t="s">
        <v>415</v>
      </c>
      <c r="C1" s="170" t="s">
        <v>1</v>
      </c>
      <c r="D1" s="147" t="s">
        <v>696</v>
      </c>
      <c r="E1" s="28" t="s">
        <v>695</v>
      </c>
      <c r="F1" s="150" t="s">
        <v>694</v>
      </c>
    </row>
    <row r="2" spans="1:15">
      <c r="A2" s="42"/>
      <c r="B2" s="42"/>
      <c r="C2" s="170"/>
      <c r="D2" s="147"/>
      <c r="E2" s="28"/>
      <c r="F2" s="150"/>
    </row>
    <row r="3" spans="1:15">
      <c r="A3" s="117" t="s">
        <v>431</v>
      </c>
      <c r="B3" s="117" t="s">
        <v>432</v>
      </c>
      <c r="C3" s="172">
        <v>437</v>
      </c>
      <c r="D3" s="173">
        <v>15</v>
      </c>
      <c r="E3" s="88">
        <v>115</v>
      </c>
      <c r="F3" s="118">
        <v>421</v>
      </c>
      <c r="G3" s="1"/>
      <c r="H3" s="2"/>
    </row>
    <row r="4" spans="1:15" s="145" customFormat="1">
      <c r="A4" s="145" t="s">
        <v>423</v>
      </c>
      <c r="B4" s="145" t="s">
        <v>424</v>
      </c>
      <c r="C4" s="171">
        <v>13645</v>
      </c>
      <c r="D4" s="151">
        <v>13</v>
      </c>
      <c r="E4" s="1">
        <v>150</v>
      </c>
      <c r="F4" s="148">
        <v>194</v>
      </c>
      <c r="G4" s="2"/>
      <c r="H4" s="2"/>
    </row>
    <row r="5" spans="1:15">
      <c r="A5" s="145" t="s">
        <v>418</v>
      </c>
      <c r="B5" s="145" t="s">
        <v>419</v>
      </c>
      <c r="C5" s="155">
        <v>2594</v>
      </c>
      <c r="D5" s="151">
        <v>15</v>
      </c>
      <c r="E5" s="100">
        <v>153</v>
      </c>
      <c r="F5" s="148">
        <v>153</v>
      </c>
      <c r="G5" s="100"/>
      <c r="H5" s="148"/>
    </row>
    <row r="6" spans="1:15" s="153" customFormat="1">
      <c r="A6" s="145" t="s">
        <v>427</v>
      </c>
      <c r="B6" s="145" t="s">
        <v>428</v>
      </c>
      <c r="C6" s="171">
        <v>15808</v>
      </c>
      <c r="D6" s="151">
        <v>20</v>
      </c>
      <c r="E6" s="1">
        <v>171</v>
      </c>
      <c r="F6" s="148">
        <v>277</v>
      </c>
      <c r="G6" s="2"/>
      <c r="H6" s="2"/>
      <c r="I6" s="145"/>
      <c r="J6" s="145"/>
      <c r="K6" s="145"/>
      <c r="L6" s="145"/>
      <c r="M6" s="145"/>
      <c r="N6" s="145"/>
      <c r="O6" s="145"/>
    </row>
    <row r="7" spans="1:15">
      <c r="A7" s="117" t="s">
        <v>416</v>
      </c>
      <c r="B7" s="117" t="s">
        <v>422</v>
      </c>
      <c r="C7" s="172">
        <v>592</v>
      </c>
      <c r="D7" s="173">
        <v>8</v>
      </c>
      <c r="E7" s="88">
        <v>201</v>
      </c>
      <c r="F7" s="118">
        <v>191</v>
      </c>
      <c r="G7" s="2"/>
      <c r="H7" s="2"/>
    </row>
    <row r="8" spans="1:15" s="145" customFormat="1">
      <c r="A8" s="145" t="s">
        <v>418</v>
      </c>
      <c r="B8" s="145" t="s">
        <v>425</v>
      </c>
      <c r="C8" s="155">
        <v>5001</v>
      </c>
      <c r="D8" s="151">
        <v>15</v>
      </c>
      <c r="E8" s="100">
        <v>210</v>
      </c>
      <c r="F8" s="148">
        <v>210</v>
      </c>
      <c r="G8" s="100"/>
      <c r="H8" s="148"/>
    </row>
    <row r="9" spans="1:15">
      <c r="A9" s="146" t="s">
        <v>481</v>
      </c>
      <c r="B9" s="146" t="s">
        <v>482</v>
      </c>
      <c r="C9" s="171">
        <v>1201</v>
      </c>
      <c r="D9" s="154">
        <v>31</v>
      </c>
      <c r="E9" s="100">
        <v>284</v>
      </c>
      <c r="F9" s="100">
        <v>2691</v>
      </c>
      <c r="G9" s="2"/>
      <c r="H9" s="2"/>
    </row>
    <row r="10" spans="1:15" s="153" customFormat="1">
      <c r="A10" s="145" t="s">
        <v>420</v>
      </c>
      <c r="B10" s="145" t="s">
        <v>429</v>
      </c>
      <c r="C10" s="171">
        <v>600</v>
      </c>
      <c r="D10" s="151">
        <v>20</v>
      </c>
      <c r="E10" s="1">
        <v>287</v>
      </c>
      <c r="F10" s="148">
        <v>309</v>
      </c>
      <c r="G10" s="2"/>
      <c r="H10" s="2"/>
      <c r="I10" s="145"/>
      <c r="J10" s="145"/>
      <c r="K10" s="145"/>
      <c r="L10" s="145"/>
      <c r="M10" s="145"/>
      <c r="N10" s="145"/>
      <c r="O10" s="145"/>
    </row>
    <row r="11" spans="1:15">
      <c r="A11" s="117" t="s">
        <v>416</v>
      </c>
      <c r="B11" s="117" t="s">
        <v>430</v>
      </c>
      <c r="C11" s="172">
        <v>2110</v>
      </c>
      <c r="D11" s="173">
        <v>19</v>
      </c>
      <c r="E11" s="88">
        <v>378</v>
      </c>
      <c r="F11" s="118">
        <v>357</v>
      </c>
      <c r="G11" s="2"/>
      <c r="H11" s="2"/>
    </row>
    <row r="12" spans="1:15" s="145" customFormat="1">
      <c r="A12" s="145" t="s">
        <v>416</v>
      </c>
      <c r="B12" s="145" t="s">
        <v>433</v>
      </c>
      <c r="C12" s="171">
        <v>551</v>
      </c>
      <c r="D12" s="151">
        <v>12</v>
      </c>
      <c r="E12" s="1">
        <v>380</v>
      </c>
      <c r="F12" s="148">
        <v>436</v>
      </c>
      <c r="G12" s="2"/>
      <c r="H12" s="2"/>
    </row>
    <row r="13" spans="1:15">
      <c r="A13" s="145" t="s">
        <v>434</v>
      </c>
      <c r="B13" s="145" t="s">
        <v>435</v>
      </c>
      <c r="C13" s="171">
        <v>573</v>
      </c>
      <c r="D13" s="151">
        <v>9</v>
      </c>
      <c r="E13" s="1">
        <v>471</v>
      </c>
      <c r="F13" s="148">
        <v>508</v>
      </c>
      <c r="G13" s="2"/>
      <c r="H13" s="2"/>
    </row>
    <row r="14" spans="1:15" s="145" customFormat="1">
      <c r="A14" s="145" t="s">
        <v>416</v>
      </c>
      <c r="B14" s="145" t="s">
        <v>426</v>
      </c>
      <c r="C14" s="171">
        <v>2574</v>
      </c>
      <c r="D14" s="151">
        <v>19</v>
      </c>
      <c r="E14" s="1">
        <v>499</v>
      </c>
      <c r="F14" s="148">
        <v>237</v>
      </c>
      <c r="G14" s="2"/>
      <c r="H14" s="2"/>
    </row>
    <row r="15" spans="1:15">
      <c r="A15" s="117" t="s">
        <v>440</v>
      </c>
      <c r="B15" s="117" t="s">
        <v>441</v>
      </c>
      <c r="C15" s="172">
        <v>244</v>
      </c>
      <c r="D15" s="173">
        <v>10</v>
      </c>
      <c r="E15" s="88">
        <v>577</v>
      </c>
      <c r="F15" s="118">
        <v>775</v>
      </c>
      <c r="G15" s="2"/>
      <c r="H15" s="2"/>
    </row>
    <row r="16" spans="1:15" s="145" customFormat="1">
      <c r="A16" s="145" t="s">
        <v>437</v>
      </c>
      <c r="B16" s="145" t="s">
        <v>444</v>
      </c>
      <c r="C16" s="171">
        <v>478</v>
      </c>
      <c r="D16" s="151">
        <v>8</v>
      </c>
      <c r="E16" s="1">
        <v>690</v>
      </c>
      <c r="F16" s="148">
        <v>828</v>
      </c>
      <c r="G16" s="2"/>
      <c r="H16" s="2"/>
    </row>
    <row r="17" spans="1:8">
      <c r="A17" t="s">
        <v>420</v>
      </c>
      <c r="B17" t="s">
        <v>421</v>
      </c>
      <c r="C17" s="171" t="s">
        <v>154</v>
      </c>
      <c r="D17" s="168">
        <v>8</v>
      </c>
      <c r="E17" s="1">
        <v>718</v>
      </c>
      <c r="F17" s="148">
        <v>170</v>
      </c>
      <c r="G17" s="2"/>
      <c r="H17" s="2"/>
    </row>
    <row r="18" spans="1:8" s="145" customFormat="1">
      <c r="A18" s="145" t="s">
        <v>420</v>
      </c>
      <c r="B18" s="145" t="s">
        <v>439</v>
      </c>
      <c r="C18" s="171">
        <v>683</v>
      </c>
      <c r="D18" s="151">
        <v>20</v>
      </c>
      <c r="E18" s="1">
        <v>773</v>
      </c>
      <c r="F18" s="148">
        <v>773</v>
      </c>
      <c r="G18" s="1"/>
      <c r="H18" s="2"/>
    </row>
    <row r="19" spans="1:8">
      <c r="A19" s="117" t="s">
        <v>420</v>
      </c>
      <c r="B19" s="117" t="s">
        <v>453</v>
      </c>
      <c r="C19" s="172">
        <v>995</v>
      </c>
      <c r="D19" s="173">
        <v>20</v>
      </c>
      <c r="E19" s="88">
        <v>778</v>
      </c>
      <c r="F19" s="88">
        <v>1264</v>
      </c>
      <c r="G19" s="1"/>
      <c r="H19" s="2"/>
    </row>
    <row r="20" spans="1:8" s="145" customFormat="1">
      <c r="A20" s="145" t="s">
        <v>458</v>
      </c>
      <c r="B20" s="145" t="s">
        <v>474</v>
      </c>
      <c r="C20" s="155">
        <v>1100</v>
      </c>
      <c r="D20" s="151">
        <v>16</v>
      </c>
      <c r="E20" s="1">
        <v>804</v>
      </c>
      <c r="F20" s="100">
        <v>2154</v>
      </c>
      <c r="G20" s="2"/>
      <c r="H20" s="2"/>
    </row>
    <row r="21" spans="1:8">
      <c r="A21" s="145" t="s">
        <v>459</v>
      </c>
      <c r="B21" s="145" t="s">
        <v>460</v>
      </c>
      <c r="C21" s="171">
        <v>276</v>
      </c>
      <c r="D21" s="151">
        <v>9</v>
      </c>
      <c r="E21" s="1">
        <v>822</v>
      </c>
      <c r="F21" s="100">
        <v>1385</v>
      </c>
      <c r="G21" s="2"/>
      <c r="H21" s="2"/>
    </row>
    <row r="22" spans="1:8" s="145" customFormat="1">
      <c r="A22" s="145" t="s">
        <v>440</v>
      </c>
      <c r="B22" s="145" t="s">
        <v>452</v>
      </c>
      <c r="C22" s="155" t="s">
        <v>154</v>
      </c>
      <c r="D22" s="151">
        <v>7</v>
      </c>
      <c r="E22" s="1">
        <v>851</v>
      </c>
      <c r="F22" s="100">
        <v>1124</v>
      </c>
      <c r="G22" s="1"/>
      <c r="H22" s="2"/>
    </row>
    <row r="23" spans="1:8">
      <c r="A23" s="117" t="s">
        <v>454</v>
      </c>
      <c r="B23" s="117" t="s">
        <v>455</v>
      </c>
      <c r="C23" s="172">
        <v>1014</v>
      </c>
      <c r="D23" s="173">
        <v>40</v>
      </c>
      <c r="E23" s="88">
        <v>971</v>
      </c>
      <c r="F23" s="88">
        <v>1310</v>
      </c>
      <c r="G23" s="1"/>
      <c r="H23" s="2"/>
    </row>
    <row r="24" spans="1:8" s="145" customFormat="1">
      <c r="A24" s="145" t="s">
        <v>437</v>
      </c>
      <c r="B24" s="145" t="s">
        <v>438</v>
      </c>
      <c r="C24" s="171">
        <v>631</v>
      </c>
      <c r="D24" s="151">
        <v>8</v>
      </c>
      <c r="E24" s="1">
        <v>985</v>
      </c>
      <c r="F24" s="148">
        <v>770</v>
      </c>
      <c r="G24" s="2"/>
      <c r="H24" s="2"/>
    </row>
    <row r="25" spans="1:8" s="145" customFormat="1">
      <c r="A25" s="145" t="s">
        <v>461</v>
      </c>
      <c r="B25" s="145" t="s">
        <v>462</v>
      </c>
      <c r="C25" s="171">
        <v>500</v>
      </c>
      <c r="D25" s="151">
        <v>20</v>
      </c>
      <c r="E25" s="1">
        <v>989</v>
      </c>
      <c r="F25" s="100">
        <v>1497</v>
      </c>
      <c r="G25" s="2"/>
      <c r="H25" s="2"/>
    </row>
    <row r="26" spans="1:8" s="145" customFormat="1">
      <c r="A26" s="145" t="s">
        <v>420</v>
      </c>
      <c r="B26" s="145" t="s">
        <v>476</v>
      </c>
      <c r="C26" s="171">
        <v>955</v>
      </c>
      <c r="D26" s="151">
        <v>20</v>
      </c>
      <c r="E26" s="1">
        <v>1016</v>
      </c>
      <c r="F26" s="100">
        <v>2248</v>
      </c>
      <c r="G26" s="1"/>
      <c r="H26" s="2"/>
    </row>
    <row r="27" spans="1:8">
      <c r="A27" s="117" t="s">
        <v>416</v>
      </c>
      <c r="B27" s="117" t="s">
        <v>417</v>
      </c>
      <c r="C27" s="172">
        <v>581</v>
      </c>
      <c r="D27" s="173">
        <v>8</v>
      </c>
      <c r="E27" s="88">
        <v>1036</v>
      </c>
      <c r="F27" s="118">
        <v>44</v>
      </c>
      <c r="G27" s="2"/>
    </row>
    <row r="28" spans="1:8" s="145" customFormat="1">
      <c r="A28" s="145" t="s">
        <v>448</v>
      </c>
      <c r="B28" s="145" t="s">
        <v>449</v>
      </c>
      <c r="C28" s="171">
        <v>1294</v>
      </c>
      <c r="D28" s="151">
        <v>49</v>
      </c>
      <c r="E28" s="1">
        <v>1102</v>
      </c>
      <c r="F28" s="100">
        <v>1040</v>
      </c>
      <c r="G28" s="2"/>
      <c r="H28" s="2"/>
    </row>
    <row r="29" spans="1:8">
      <c r="A29" s="145" t="s">
        <v>420</v>
      </c>
      <c r="B29" s="145" t="s">
        <v>447</v>
      </c>
      <c r="C29" s="171">
        <v>547</v>
      </c>
      <c r="D29" s="151">
        <v>46.5</v>
      </c>
      <c r="E29" s="155">
        <v>1150</v>
      </c>
      <c r="F29" s="100">
        <v>1033</v>
      </c>
      <c r="G29" s="1"/>
      <c r="H29" s="2"/>
    </row>
    <row r="30" spans="1:8" s="145" customFormat="1">
      <c r="A30" s="145" t="s">
        <v>450</v>
      </c>
      <c r="B30" s="145" t="s">
        <v>451</v>
      </c>
      <c r="C30" s="171">
        <v>2173</v>
      </c>
      <c r="D30" s="151">
        <v>31</v>
      </c>
      <c r="E30" s="1">
        <v>1223</v>
      </c>
      <c r="F30" s="100">
        <v>1116</v>
      </c>
      <c r="G30" s="2"/>
      <c r="H30" s="2"/>
    </row>
    <row r="31" spans="1:8" s="145" customFormat="1">
      <c r="A31" s="117" t="s">
        <v>423</v>
      </c>
      <c r="B31" s="117" t="s">
        <v>436</v>
      </c>
      <c r="C31" s="172">
        <v>344</v>
      </c>
      <c r="D31" s="173">
        <v>14</v>
      </c>
      <c r="E31" s="88">
        <v>1235</v>
      </c>
      <c r="F31" s="118">
        <v>690</v>
      </c>
      <c r="G31" s="1"/>
      <c r="H31" s="2"/>
    </row>
    <row r="32" spans="1:8" s="145" customFormat="1">
      <c r="A32" s="145" t="s">
        <v>445</v>
      </c>
      <c r="B32" s="145" t="s">
        <v>446</v>
      </c>
      <c r="C32" s="171">
        <v>2261</v>
      </c>
      <c r="D32" s="151">
        <v>8</v>
      </c>
      <c r="E32" s="1">
        <v>1242</v>
      </c>
      <c r="F32" s="148">
        <v>877</v>
      </c>
      <c r="G32" s="2"/>
      <c r="H32" s="2"/>
    </row>
    <row r="33" spans="1:8">
      <c r="A33" s="145" t="s">
        <v>456</v>
      </c>
      <c r="B33" s="145" t="s">
        <v>457</v>
      </c>
      <c r="C33" s="171">
        <v>229</v>
      </c>
      <c r="D33" s="151">
        <v>20</v>
      </c>
      <c r="E33" s="100">
        <v>1383</v>
      </c>
      <c r="F33" s="100">
        <v>1378</v>
      </c>
      <c r="G33" s="2"/>
      <c r="H33" s="2"/>
    </row>
    <row r="34" spans="1:8" s="145" customFormat="1">
      <c r="A34" s="145" t="s">
        <v>458</v>
      </c>
      <c r="B34" s="145" t="s">
        <v>469</v>
      </c>
      <c r="C34" s="171">
        <v>2949</v>
      </c>
      <c r="D34" s="151">
        <v>10</v>
      </c>
      <c r="E34" s="1">
        <v>1391</v>
      </c>
      <c r="F34" s="100">
        <v>1927</v>
      </c>
      <c r="G34" s="2"/>
      <c r="H34" s="2"/>
    </row>
    <row r="35" spans="1:8">
      <c r="A35" s="117" t="s">
        <v>448</v>
      </c>
      <c r="B35" s="117" t="s">
        <v>484</v>
      </c>
      <c r="C35" s="172">
        <v>175021</v>
      </c>
      <c r="D35" s="173">
        <v>40</v>
      </c>
      <c r="E35" s="88">
        <v>1660</v>
      </c>
      <c r="F35" s="88">
        <v>2815</v>
      </c>
      <c r="G35" s="2"/>
      <c r="H35" s="2"/>
    </row>
    <row r="36" spans="1:8" s="145" customFormat="1">
      <c r="A36" s="145" t="s">
        <v>477</v>
      </c>
      <c r="B36" s="145" t="s">
        <v>478</v>
      </c>
      <c r="C36" s="171">
        <v>504</v>
      </c>
      <c r="D36" s="151">
        <v>20</v>
      </c>
      <c r="E36" s="100">
        <v>1733</v>
      </c>
      <c r="F36" s="100">
        <v>2373</v>
      </c>
      <c r="G36" s="2"/>
      <c r="H36" s="2"/>
    </row>
    <row r="37" spans="1:8">
      <c r="A37" s="145" t="s">
        <v>477</v>
      </c>
      <c r="B37" s="145" t="s">
        <v>515</v>
      </c>
      <c r="C37" s="171">
        <v>1299</v>
      </c>
      <c r="D37" s="151">
        <v>20</v>
      </c>
      <c r="E37" s="100">
        <v>1739</v>
      </c>
      <c r="F37" s="100">
        <v>4978</v>
      </c>
      <c r="G37" s="2"/>
      <c r="H37" s="2"/>
    </row>
    <row r="38" spans="1:8" s="145" customFormat="1">
      <c r="A38" s="145" t="s">
        <v>456</v>
      </c>
      <c r="B38" s="145" t="s">
        <v>494</v>
      </c>
      <c r="C38" s="171">
        <v>1056</v>
      </c>
      <c r="D38" s="151">
        <v>16</v>
      </c>
      <c r="E38" s="100">
        <v>1845</v>
      </c>
      <c r="F38" s="100">
        <v>3355</v>
      </c>
      <c r="G38" s="2"/>
      <c r="H38" s="2"/>
    </row>
    <row r="39" spans="1:8">
      <c r="A39" s="117" t="s">
        <v>465</v>
      </c>
      <c r="B39" s="117" t="s">
        <v>466</v>
      </c>
      <c r="C39" s="172">
        <v>1975</v>
      </c>
      <c r="D39" s="173">
        <v>42</v>
      </c>
      <c r="E39" s="88">
        <v>1919</v>
      </c>
      <c r="F39" s="88">
        <v>1697</v>
      </c>
      <c r="G39" s="1"/>
      <c r="H39" s="2"/>
    </row>
    <row r="40" spans="1:8" s="145" customFormat="1">
      <c r="A40" s="145" t="s">
        <v>461</v>
      </c>
      <c r="B40" s="145" t="s">
        <v>467</v>
      </c>
      <c r="C40" s="155">
        <v>3265</v>
      </c>
      <c r="D40" s="151">
        <v>20</v>
      </c>
      <c r="E40" s="1">
        <v>2017</v>
      </c>
      <c r="F40" s="100">
        <v>1781</v>
      </c>
      <c r="G40" s="2"/>
      <c r="H40" s="2"/>
    </row>
    <row r="41" spans="1:8">
      <c r="A41" s="145" t="s">
        <v>458</v>
      </c>
      <c r="B41" s="145" t="s">
        <v>702</v>
      </c>
      <c r="C41" s="171">
        <v>1267</v>
      </c>
      <c r="D41" s="151">
        <v>16</v>
      </c>
      <c r="E41" s="1">
        <v>2040</v>
      </c>
      <c r="F41" s="100">
        <v>1378</v>
      </c>
      <c r="G41" s="2"/>
      <c r="H41" s="2"/>
    </row>
    <row r="42" spans="1:8" s="145" customFormat="1">
      <c r="A42" s="145" t="s">
        <v>463</v>
      </c>
      <c r="B42" s="145" t="s">
        <v>468</v>
      </c>
      <c r="C42" s="171">
        <v>639</v>
      </c>
      <c r="D42" s="151">
        <v>25</v>
      </c>
      <c r="E42" s="1">
        <v>2130</v>
      </c>
      <c r="F42" s="100">
        <v>1851</v>
      </c>
      <c r="G42" s="2"/>
      <c r="H42" s="2"/>
    </row>
    <row r="43" spans="1:8">
      <c r="A43" s="117" t="s">
        <v>463</v>
      </c>
      <c r="B43" s="117" t="s">
        <v>464</v>
      </c>
      <c r="C43" s="172">
        <v>687</v>
      </c>
      <c r="D43" s="173">
        <v>20</v>
      </c>
      <c r="E43" s="88">
        <v>2160</v>
      </c>
      <c r="F43" s="88">
        <v>1547</v>
      </c>
      <c r="G43" s="2"/>
      <c r="H43" s="2"/>
    </row>
    <row r="44" spans="1:8" s="145" customFormat="1">
      <c r="A44" s="145" t="s">
        <v>416</v>
      </c>
      <c r="B44" s="145" t="s">
        <v>473</v>
      </c>
      <c r="C44" s="171">
        <v>2286</v>
      </c>
      <c r="D44" s="151">
        <v>19</v>
      </c>
      <c r="E44" s="1">
        <v>2184</v>
      </c>
      <c r="F44" s="100">
        <v>2121</v>
      </c>
      <c r="G44" s="2"/>
      <c r="H44" s="2"/>
    </row>
    <row r="45" spans="1:8">
      <c r="A45" s="145" t="s">
        <v>461</v>
      </c>
      <c r="B45" s="145" t="s">
        <v>472</v>
      </c>
      <c r="C45" s="171">
        <v>692</v>
      </c>
      <c r="D45" s="151">
        <v>30</v>
      </c>
      <c r="E45" s="1">
        <v>2222</v>
      </c>
      <c r="F45" s="100">
        <v>2109</v>
      </c>
      <c r="G45" s="2"/>
      <c r="H45" s="2"/>
    </row>
    <row r="46" spans="1:8" s="145" customFormat="1">
      <c r="A46" s="145" t="s">
        <v>423</v>
      </c>
      <c r="B46" s="145" t="s">
        <v>479</v>
      </c>
      <c r="C46" s="155">
        <v>11700</v>
      </c>
      <c r="D46" s="151">
        <v>16</v>
      </c>
      <c r="E46" s="1">
        <v>2257</v>
      </c>
      <c r="F46" s="100">
        <v>2592</v>
      </c>
      <c r="G46" s="1"/>
      <c r="H46" s="2"/>
    </row>
    <row r="47" spans="1:8">
      <c r="A47" s="117" t="s">
        <v>423</v>
      </c>
      <c r="B47" s="117" t="s">
        <v>475</v>
      </c>
      <c r="C47" s="172">
        <v>494</v>
      </c>
      <c r="D47" s="173">
        <v>16</v>
      </c>
      <c r="E47" s="88">
        <v>2350</v>
      </c>
      <c r="F47" s="88">
        <v>2242</v>
      </c>
      <c r="G47" s="2"/>
      <c r="H47" s="2"/>
    </row>
    <row r="48" spans="1:8" s="145" customFormat="1">
      <c r="A48" s="145" t="s">
        <v>448</v>
      </c>
      <c r="B48" s="145" t="s">
        <v>495</v>
      </c>
      <c r="C48" s="171">
        <v>604</v>
      </c>
      <c r="D48" s="151">
        <v>20</v>
      </c>
      <c r="E48" s="1">
        <v>2491</v>
      </c>
      <c r="F48" s="100">
        <v>3399</v>
      </c>
      <c r="G48" s="2"/>
      <c r="H48" s="2"/>
    </row>
    <row r="49" spans="1:8" s="145" customFormat="1">
      <c r="A49" s="146" t="s">
        <v>459</v>
      </c>
      <c r="B49" s="145" t="s">
        <v>480</v>
      </c>
      <c r="C49" s="155">
        <v>1307</v>
      </c>
      <c r="D49" s="151">
        <v>14</v>
      </c>
      <c r="E49" s="1">
        <v>2686</v>
      </c>
      <c r="F49" s="100">
        <v>2610</v>
      </c>
      <c r="G49" s="2"/>
      <c r="H49" s="2"/>
    </row>
    <row r="50" spans="1:8" s="145" customFormat="1">
      <c r="A50" s="145" t="s">
        <v>420</v>
      </c>
      <c r="B50" s="145" t="s">
        <v>490</v>
      </c>
      <c r="C50" s="155">
        <v>1762</v>
      </c>
      <c r="D50" s="151">
        <v>21.5</v>
      </c>
      <c r="E50" s="1">
        <v>2816</v>
      </c>
      <c r="F50" s="100">
        <v>3195</v>
      </c>
      <c r="G50" s="1"/>
      <c r="H50" s="2"/>
    </row>
    <row r="51" spans="1:8">
      <c r="A51" s="117" t="s">
        <v>459</v>
      </c>
      <c r="B51" s="117" t="s">
        <v>493</v>
      </c>
      <c r="C51" s="172">
        <v>646</v>
      </c>
      <c r="D51" s="173">
        <v>10</v>
      </c>
      <c r="E51" s="88">
        <v>2880</v>
      </c>
      <c r="F51" s="88">
        <v>3227</v>
      </c>
      <c r="G51" s="2"/>
      <c r="H51" s="2"/>
    </row>
    <row r="52" spans="1:8" s="145" customFormat="1">
      <c r="A52" s="145" t="s">
        <v>465</v>
      </c>
      <c r="B52" s="145" t="s">
        <v>483</v>
      </c>
      <c r="C52" s="171">
        <v>350</v>
      </c>
      <c r="D52" s="151">
        <v>24</v>
      </c>
      <c r="E52" s="100">
        <v>2897</v>
      </c>
      <c r="F52" s="100">
        <v>2744</v>
      </c>
      <c r="G52" s="2"/>
      <c r="H52" s="2"/>
    </row>
    <row r="53" spans="1:8" s="145" customFormat="1">
      <c r="A53" s="145" t="s">
        <v>499</v>
      </c>
      <c r="B53" s="145" t="s">
        <v>500</v>
      </c>
      <c r="C53" s="155">
        <v>1329</v>
      </c>
      <c r="D53" s="151">
        <v>42</v>
      </c>
      <c r="E53" s="1">
        <v>3070</v>
      </c>
      <c r="F53" s="100">
        <v>3442</v>
      </c>
      <c r="G53" s="2"/>
      <c r="H53" s="2"/>
    </row>
    <row r="54" spans="1:8" s="145" customFormat="1">
      <c r="A54" s="145" t="s">
        <v>434</v>
      </c>
      <c r="B54" s="145" t="s">
        <v>498</v>
      </c>
      <c r="C54" s="171">
        <v>860</v>
      </c>
      <c r="D54" s="151">
        <v>30</v>
      </c>
      <c r="E54" s="1">
        <v>3213</v>
      </c>
      <c r="F54" s="100">
        <v>3435</v>
      </c>
      <c r="G54" s="2"/>
      <c r="H54" s="2"/>
    </row>
    <row r="55" spans="1:8">
      <c r="A55" s="117" t="s">
        <v>423</v>
      </c>
      <c r="B55" s="117" t="s">
        <v>512</v>
      </c>
      <c r="C55" s="172">
        <v>1001</v>
      </c>
      <c r="D55" s="173">
        <v>32</v>
      </c>
      <c r="E55" s="88">
        <v>3383</v>
      </c>
      <c r="F55" s="88">
        <v>4878</v>
      </c>
      <c r="G55" s="2"/>
      <c r="H55" s="2"/>
    </row>
    <row r="56" spans="1:8" s="145" customFormat="1">
      <c r="A56" s="145" t="s">
        <v>440</v>
      </c>
      <c r="B56" s="145" t="s">
        <v>496</v>
      </c>
      <c r="C56" s="171">
        <v>771</v>
      </c>
      <c r="D56" s="151">
        <v>10</v>
      </c>
      <c r="E56" s="1">
        <v>3687</v>
      </c>
      <c r="F56" s="100">
        <v>3408</v>
      </c>
      <c r="G56" s="1"/>
      <c r="H56" s="2"/>
    </row>
    <row r="57" spans="1:8">
      <c r="A57" s="145" t="s">
        <v>513</v>
      </c>
      <c r="B57" s="145" t="s">
        <v>514</v>
      </c>
      <c r="C57" s="171">
        <v>606</v>
      </c>
      <c r="D57" s="151">
        <v>24</v>
      </c>
      <c r="E57" s="1">
        <v>3762</v>
      </c>
      <c r="F57" s="100">
        <v>4905</v>
      </c>
      <c r="G57" s="2"/>
      <c r="H57" s="2"/>
    </row>
    <row r="58" spans="1:8" s="145" customFormat="1">
      <c r="A58" s="145" t="s">
        <v>470</v>
      </c>
      <c r="B58" s="145" t="s">
        <v>471</v>
      </c>
      <c r="C58" s="171">
        <v>512</v>
      </c>
      <c r="D58" s="151">
        <v>32</v>
      </c>
      <c r="E58" s="1">
        <v>3858</v>
      </c>
      <c r="F58" s="100">
        <v>1950</v>
      </c>
      <c r="G58" s="42" t="s">
        <v>697</v>
      </c>
      <c r="H58" s="42" t="s">
        <v>697</v>
      </c>
    </row>
    <row r="59" spans="1:8" s="145" customFormat="1">
      <c r="A59" s="117" t="s">
        <v>445</v>
      </c>
      <c r="B59" s="117" t="s">
        <v>486</v>
      </c>
      <c r="C59" s="172">
        <v>972</v>
      </c>
      <c r="D59" s="173">
        <v>12</v>
      </c>
      <c r="E59" s="88">
        <v>3912</v>
      </c>
      <c r="F59" s="88">
        <v>3084</v>
      </c>
      <c r="G59" s="2"/>
      <c r="H59" s="2"/>
    </row>
    <row r="60" spans="1:8" s="145" customFormat="1">
      <c r="A60" s="145" t="s">
        <v>450</v>
      </c>
      <c r="B60" s="145" t="s">
        <v>497</v>
      </c>
      <c r="C60" s="171">
        <v>1218</v>
      </c>
      <c r="D60" s="151">
        <v>20</v>
      </c>
      <c r="E60" s="1">
        <v>3938</v>
      </c>
      <c r="F60" s="100">
        <v>3422</v>
      </c>
      <c r="G60" s="2"/>
      <c r="H60" s="2"/>
    </row>
    <row r="61" spans="1:8">
      <c r="A61" s="145" t="s">
        <v>491</v>
      </c>
      <c r="B61" s="145" t="s">
        <v>492</v>
      </c>
      <c r="C61" s="171">
        <v>189</v>
      </c>
      <c r="D61" s="151">
        <v>52</v>
      </c>
      <c r="E61" s="1">
        <v>3947</v>
      </c>
      <c r="F61" s="100">
        <v>3220</v>
      </c>
      <c r="G61" s="2"/>
      <c r="H61" s="2"/>
    </row>
    <row r="62" spans="1:8">
      <c r="A62" s="145" t="s">
        <v>461</v>
      </c>
      <c r="B62" s="145" t="s">
        <v>510</v>
      </c>
      <c r="C62" s="171">
        <v>2003</v>
      </c>
      <c r="D62" s="151">
        <v>20</v>
      </c>
      <c r="E62" s="1">
        <v>4022</v>
      </c>
      <c r="F62" s="100">
        <v>4760</v>
      </c>
      <c r="G62" s="2"/>
      <c r="H62" s="2"/>
    </row>
    <row r="63" spans="1:8">
      <c r="A63" s="117" t="s">
        <v>450</v>
      </c>
      <c r="B63" s="117" t="s">
        <v>485</v>
      </c>
      <c r="C63" s="172">
        <v>1246</v>
      </c>
      <c r="D63" s="173">
        <v>31</v>
      </c>
      <c r="E63" s="88">
        <v>4032</v>
      </c>
      <c r="F63" s="88">
        <v>2930</v>
      </c>
      <c r="G63" s="2"/>
      <c r="H63" s="2"/>
    </row>
    <row r="64" spans="1:8">
      <c r="A64" s="145" t="s">
        <v>420</v>
      </c>
      <c r="B64" s="145" t="s">
        <v>506</v>
      </c>
      <c r="C64" s="171">
        <v>1024</v>
      </c>
      <c r="D64" s="151">
        <v>36</v>
      </c>
      <c r="E64" s="100">
        <v>4089</v>
      </c>
      <c r="F64" s="100">
        <v>3922</v>
      </c>
      <c r="G64" s="1"/>
      <c r="H64" s="2"/>
    </row>
    <row r="65" spans="1:8">
      <c r="A65" s="145" t="s">
        <v>448</v>
      </c>
      <c r="B65" s="145" t="s">
        <v>508</v>
      </c>
      <c r="C65" s="171">
        <v>175021</v>
      </c>
      <c r="D65" s="151">
        <v>44</v>
      </c>
      <c r="E65" s="1">
        <v>4329</v>
      </c>
      <c r="F65" s="100">
        <v>4386</v>
      </c>
      <c r="G65" s="2"/>
      <c r="H65" s="2"/>
    </row>
    <row r="66" spans="1:8">
      <c r="A66" s="145" t="s">
        <v>461</v>
      </c>
      <c r="B66" s="145" t="s">
        <v>505</v>
      </c>
      <c r="C66" s="155">
        <v>6990</v>
      </c>
      <c r="D66" s="151">
        <v>20</v>
      </c>
      <c r="E66" s="1">
        <v>4375</v>
      </c>
      <c r="F66" s="100">
        <v>3900</v>
      </c>
      <c r="G66" s="2"/>
      <c r="H66" s="2"/>
    </row>
    <row r="67" spans="1:8">
      <c r="A67" s="117" t="s">
        <v>487</v>
      </c>
      <c r="B67" s="117" t="s">
        <v>488</v>
      </c>
      <c r="C67" s="172">
        <v>1546</v>
      </c>
      <c r="D67" s="173">
        <v>34</v>
      </c>
      <c r="E67" s="88">
        <v>4474</v>
      </c>
      <c r="F67" s="88">
        <v>3085</v>
      </c>
      <c r="G67" s="2"/>
      <c r="H67" s="2"/>
    </row>
    <row r="68" spans="1:8">
      <c r="A68" s="145" t="s">
        <v>529</v>
      </c>
      <c r="B68" s="145" t="s">
        <v>530</v>
      </c>
      <c r="C68" s="171">
        <v>568</v>
      </c>
      <c r="D68" s="151">
        <v>16</v>
      </c>
      <c r="E68" s="100">
        <v>4505</v>
      </c>
      <c r="F68" s="100">
        <v>7225</v>
      </c>
      <c r="G68" s="2"/>
      <c r="H68" s="2"/>
    </row>
    <row r="69" spans="1:8" s="145" customFormat="1">
      <c r="A69" s="145" t="s">
        <v>459</v>
      </c>
      <c r="B69" s="145" t="s">
        <v>507</v>
      </c>
      <c r="C69" s="171">
        <v>414</v>
      </c>
      <c r="D69" s="151">
        <v>12</v>
      </c>
      <c r="E69" s="1">
        <v>4562</v>
      </c>
      <c r="F69" s="100">
        <v>4183</v>
      </c>
      <c r="G69" s="2"/>
      <c r="H69" s="2"/>
    </row>
    <row r="70" spans="1:8">
      <c r="A70" s="145" t="s">
        <v>450</v>
      </c>
      <c r="B70" s="145" t="s">
        <v>509</v>
      </c>
      <c r="C70" s="171">
        <v>187</v>
      </c>
      <c r="D70" s="151">
        <v>20</v>
      </c>
      <c r="E70" s="1">
        <v>4789</v>
      </c>
      <c r="F70" s="100">
        <v>4584</v>
      </c>
      <c r="G70" s="2"/>
      <c r="H70" s="2"/>
    </row>
    <row r="71" spans="1:8">
      <c r="A71" s="117" t="s">
        <v>487</v>
      </c>
      <c r="B71" s="117" t="s">
        <v>501</v>
      </c>
      <c r="C71" s="172">
        <v>1129</v>
      </c>
      <c r="D71" s="173">
        <v>34</v>
      </c>
      <c r="E71" s="88">
        <v>5046</v>
      </c>
      <c r="F71" s="88">
        <v>3609</v>
      </c>
      <c r="G71" s="2"/>
      <c r="H71" s="2"/>
    </row>
    <row r="72" spans="1:8">
      <c r="A72" s="145" t="s">
        <v>434</v>
      </c>
      <c r="B72" s="145" t="s">
        <v>519</v>
      </c>
      <c r="C72" s="171">
        <v>1932</v>
      </c>
      <c r="D72" s="151">
        <v>20</v>
      </c>
      <c r="E72" s="1">
        <v>5197</v>
      </c>
      <c r="F72" s="100">
        <v>5305</v>
      </c>
      <c r="G72" s="1"/>
      <c r="H72" s="2"/>
    </row>
    <row r="73" spans="1:8">
      <c r="A73" s="145" t="s">
        <v>459</v>
      </c>
      <c r="B73" s="145" t="s">
        <v>525</v>
      </c>
      <c r="C73" s="171">
        <v>237</v>
      </c>
      <c r="D73" s="151">
        <v>20</v>
      </c>
      <c r="E73" s="1">
        <v>5370</v>
      </c>
      <c r="F73" s="100">
        <v>6267</v>
      </c>
      <c r="G73" s="2"/>
      <c r="H73" s="2"/>
    </row>
    <row r="74" spans="1:8">
      <c r="A74" s="145" t="s">
        <v>450</v>
      </c>
      <c r="B74" s="145" t="s">
        <v>511</v>
      </c>
      <c r="C74" s="171">
        <v>661</v>
      </c>
      <c r="D74" s="151">
        <v>20</v>
      </c>
      <c r="E74" s="1">
        <v>5381</v>
      </c>
      <c r="F74" s="100">
        <v>4814</v>
      </c>
      <c r="G74" s="2"/>
      <c r="H74" s="2"/>
    </row>
    <row r="75" spans="1:8">
      <c r="A75" s="117" t="s">
        <v>458</v>
      </c>
      <c r="B75" s="117" t="s">
        <v>502</v>
      </c>
      <c r="C75" s="172">
        <v>480</v>
      </c>
      <c r="D75" s="173">
        <v>16</v>
      </c>
      <c r="E75" s="88">
        <v>5506</v>
      </c>
      <c r="F75" s="88">
        <v>3841</v>
      </c>
      <c r="G75" s="2"/>
      <c r="H75" s="2"/>
    </row>
    <row r="76" spans="1:8">
      <c r="A76" s="145" t="s">
        <v>465</v>
      </c>
      <c r="B76" s="145" t="s">
        <v>517</v>
      </c>
      <c r="C76" s="171">
        <v>1763</v>
      </c>
      <c r="D76" s="151">
        <v>30</v>
      </c>
      <c r="E76" s="100">
        <v>5723</v>
      </c>
      <c r="F76" s="100">
        <v>5190</v>
      </c>
      <c r="G76" s="2"/>
      <c r="H76" s="2"/>
    </row>
    <row r="77" spans="1:8" s="145" customFormat="1">
      <c r="A77" s="145" t="s">
        <v>470</v>
      </c>
      <c r="B77" s="145" t="s">
        <v>516</v>
      </c>
      <c r="C77" s="171">
        <v>559</v>
      </c>
      <c r="D77" s="151">
        <v>40</v>
      </c>
      <c r="E77" s="1">
        <v>5810</v>
      </c>
      <c r="F77" s="100">
        <v>5141</v>
      </c>
      <c r="G77" s="2"/>
      <c r="H77" s="2"/>
    </row>
    <row r="78" spans="1:8">
      <c r="A78" s="145" t="s">
        <v>448</v>
      </c>
      <c r="B78" s="145" t="s">
        <v>521</v>
      </c>
      <c r="C78" s="171">
        <v>909</v>
      </c>
      <c r="D78" s="151">
        <v>48</v>
      </c>
      <c r="E78" s="1">
        <v>5929</v>
      </c>
      <c r="F78" s="100">
        <v>5756</v>
      </c>
      <c r="G78" s="2"/>
      <c r="H78" s="2"/>
    </row>
    <row r="79" spans="1:8" s="145" customFormat="1">
      <c r="A79" s="117" t="s">
        <v>458</v>
      </c>
      <c r="B79" s="117" t="s">
        <v>522</v>
      </c>
      <c r="C79" s="172">
        <v>167</v>
      </c>
      <c r="D79" s="173">
        <v>12</v>
      </c>
      <c r="E79" s="88">
        <v>6005</v>
      </c>
      <c r="F79" s="88">
        <v>5767</v>
      </c>
      <c r="G79" s="2"/>
      <c r="H79" s="2"/>
    </row>
    <row r="80" spans="1:8" s="145" customFormat="1">
      <c r="A80" s="145" t="s">
        <v>503</v>
      </c>
      <c r="B80" s="145" t="s">
        <v>504</v>
      </c>
      <c r="C80" s="155">
        <v>1207</v>
      </c>
      <c r="D80" s="151">
        <v>15</v>
      </c>
      <c r="E80" s="100">
        <v>6029</v>
      </c>
      <c r="F80" s="100">
        <v>3876</v>
      </c>
      <c r="G80" s="148"/>
      <c r="H80" s="148"/>
    </row>
    <row r="81" spans="1:8">
      <c r="A81" s="145" t="s">
        <v>420</v>
      </c>
      <c r="B81" s="145" t="s">
        <v>523</v>
      </c>
      <c r="C81" s="171">
        <v>985</v>
      </c>
      <c r="D81" s="151">
        <v>32</v>
      </c>
      <c r="E81" s="1">
        <v>6316</v>
      </c>
      <c r="F81" s="100">
        <v>5826</v>
      </c>
      <c r="G81" s="1"/>
      <c r="H81" s="2"/>
    </row>
    <row r="82" spans="1:8" s="145" customFormat="1">
      <c r="A82" s="145" t="s">
        <v>420</v>
      </c>
      <c r="B82" s="145" t="s">
        <v>563</v>
      </c>
      <c r="C82" s="171">
        <v>5024</v>
      </c>
      <c r="D82" s="151">
        <v>32</v>
      </c>
      <c r="E82" s="1">
        <v>6385</v>
      </c>
      <c r="F82" s="100">
        <v>11541</v>
      </c>
      <c r="G82" s="1"/>
      <c r="H82" s="2"/>
    </row>
    <row r="83" spans="1:8">
      <c r="A83" s="117" t="s">
        <v>463</v>
      </c>
      <c r="B83" s="117" t="s">
        <v>489</v>
      </c>
      <c r="C83" s="172">
        <v>1005</v>
      </c>
      <c r="D83" s="173">
        <v>35</v>
      </c>
      <c r="E83" s="88">
        <v>6454</v>
      </c>
      <c r="F83" s="88">
        <v>3142</v>
      </c>
      <c r="G83" s="2"/>
      <c r="H83" s="2"/>
    </row>
    <row r="84" spans="1:8">
      <c r="A84" s="145" t="s">
        <v>459</v>
      </c>
      <c r="B84" s="145" t="s">
        <v>540</v>
      </c>
      <c r="C84" s="171">
        <v>361</v>
      </c>
      <c r="D84" s="151">
        <v>10</v>
      </c>
      <c r="E84" s="1">
        <v>6632</v>
      </c>
      <c r="F84" s="100">
        <v>8659</v>
      </c>
      <c r="G84" s="2"/>
      <c r="H84" s="2"/>
    </row>
    <row r="85" spans="1:8">
      <c r="A85" s="145" t="s">
        <v>442</v>
      </c>
      <c r="B85" s="145" t="s">
        <v>443</v>
      </c>
      <c r="C85" s="171">
        <v>664</v>
      </c>
      <c r="D85" s="151">
        <v>20</v>
      </c>
      <c r="E85" s="1">
        <v>6656</v>
      </c>
      <c r="F85" s="148">
        <v>799</v>
      </c>
      <c r="G85" s="1"/>
      <c r="H85" s="2"/>
    </row>
    <row r="86" spans="1:8" s="145" customFormat="1">
      <c r="A86" s="145" t="s">
        <v>481</v>
      </c>
      <c r="B86" s="145" t="s">
        <v>566</v>
      </c>
      <c r="C86" s="171">
        <v>1825</v>
      </c>
      <c r="D86" s="151">
        <v>31</v>
      </c>
      <c r="E86" s="100">
        <v>6876</v>
      </c>
      <c r="F86" s="100">
        <v>11862</v>
      </c>
      <c r="G86" s="2"/>
      <c r="H86" s="2"/>
    </row>
    <row r="87" spans="1:8">
      <c r="A87" s="117" t="s">
        <v>450</v>
      </c>
      <c r="B87" s="117" t="s">
        <v>526</v>
      </c>
      <c r="C87" s="172">
        <v>1722</v>
      </c>
      <c r="D87" s="173">
        <v>20</v>
      </c>
      <c r="E87" s="88">
        <v>6910</v>
      </c>
      <c r="F87" s="88">
        <v>6325</v>
      </c>
      <c r="G87" s="2"/>
      <c r="H87" s="2"/>
    </row>
    <row r="88" spans="1:8">
      <c r="A88" s="145" t="s">
        <v>418</v>
      </c>
      <c r="B88" s="145" t="s">
        <v>528</v>
      </c>
      <c r="C88" s="155">
        <v>14945</v>
      </c>
      <c r="D88" s="151">
        <v>40</v>
      </c>
      <c r="E88" s="100">
        <v>7056</v>
      </c>
      <c r="F88" s="100">
        <v>7056</v>
      </c>
      <c r="G88" s="148"/>
      <c r="H88" s="148"/>
    </row>
    <row r="89" spans="1:8">
      <c r="A89" s="145" t="s">
        <v>420</v>
      </c>
      <c r="B89" s="145" t="s">
        <v>531</v>
      </c>
      <c r="C89" s="171">
        <v>350</v>
      </c>
      <c r="D89" s="151">
        <v>32</v>
      </c>
      <c r="E89" s="1">
        <v>7098</v>
      </c>
      <c r="F89" s="100">
        <v>7299</v>
      </c>
      <c r="G89" s="1"/>
      <c r="H89" s="2"/>
    </row>
    <row r="90" spans="1:8" s="145" customFormat="1">
      <c r="A90" s="145" t="s">
        <v>445</v>
      </c>
      <c r="B90" s="145" t="s">
        <v>524</v>
      </c>
      <c r="C90" s="171">
        <v>2770</v>
      </c>
      <c r="D90" s="151">
        <v>15</v>
      </c>
      <c r="E90" s="100">
        <v>7183</v>
      </c>
      <c r="F90" s="100">
        <v>6226</v>
      </c>
      <c r="G90" s="2"/>
      <c r="H90" s="2"/>
    </row>
    <row r="91" spans="1:8" s="145" customFormat="1">
      <c r="A91" s="117" t="s">
        <v>454</v>
      </c>
      <c r="B91" s="117" t="s">
        <v>520</v>
      </c>
      <c r="C91" s="172">
        <v>434</v>
      </c>
      <c r="D91" s="173">
        <v>31</v>
      </c>
      <c r="E91" s="88">
        <v>7336</v>
      </c>
      <c r="F91" s="88">
        <v>5734</v>
      </c>
      <c r="G91" s="1"/>
      <c r="H91" s="2"/>
    </row>
    <row r="92" spans="1:8">
      <c r="A92" s="145" t="s">
        <v>461</v>
      </c>
      <c r="B92" s="145" t="s">
        <v>532</v>
      </c>
      <c r="C92" s="171">
        <v>1502</v>
      </c>
      <c r="D92" s="151">
        <v>30</v>
      </c>
      <c r="E92" s="1">
        <v>7717</v>
      </c>
      <c r="F92" s="100">
        <v>7430</v>
      </c>
      <c r="G92" s="2"/>
      <c r="H92" s="2"/>
    </row>
    <row r="93" spans="1:8">
      <c r="A93" s="145" t="s">
        <v>440</v>
      </c>
      <c r="B93" s="145" t="s">
        <v>569</v>
      </c>
      <c r="C93" s="171">
        <v>325</v>
      </c>
      <c r="D93" s="151">
        <v>15</v>
      </c>
      <c r="E93" s="1">
        <v>7974</v>
      </c>
      <c r="F93" s="100">
        <v>12937</v>
      </c>
      <c r="G93" s="1"/>
      <c r="H93" s="2"/>
    </row>
    <row r="94" spans="1:8" s="145" customFormat="1">
      <c r="A94" s="145" t="s">
        <v>537</v>
      </c>
      <c r="B94" s="145" t="s">
        <v>538</v>
      </c>
      <c r="C94" s="171">
        <v>843</v>
      </c>
      <c r="D94" s="151">
        <v>38</v>
      </c>
      <c r="E94" s="1">
        <v>8133</v>
      </c>
      <c r="F94" s="100">
        <v>8522</v>
      </c>
      <c r="G94" s="2"/>
      <c r="H94" s="2"/>
    </row>
    <row r="95" spans="1:8">
      <c r="A95" s="117" t="s">
        <v>535</v>
      </c>
      <c r="B95" s="117" t="s">
        <v>536</v>
      </c>
      <c r="C95" s="172">
        <v>3976</v>
      </c>
      <c r="D95" s="173">
        <v>42</v>
      </c>
      <c r="E95" s="88">
        <v>8216</v>
      </c>
      <c r="F95" s="88">
        <v>8487</v>
      </c>
      <c r="G95" s="2"/>
      <c r="H95" s="2"/>
    </row>
    <row r="96" spans="1:8" s="145" customFormat="1">
      <c r="A96" s="145" t="s">
        <v>547</v>
      </c>
      <c r="B96" s="145" t="s">
        <v>548</v>
      </c>
      <c r="C96" s="155">
        <v>1684</v>
      </c>
      <c r="D96" s="151">
        <v>44</v>
      </c>
      <c r="E96" s="1">
        <v>8440</v>
      </c>
      <c r="F96" s="100">
        <v>9804</v>
      </c>
      <c r="G96" s="1"/>
      <c r="H96" s="2"/>
    </row>
    <row r="97" spans="1:8">
      <c r="A97" s="145" t="s">
        <v>461</v>
      </c>
      <c r="B97" s="145" t="s">
        <v>551</v>
      </c>
      <c r="C97" s="171">
        <v>2186</v>
      </c>
      <c r="D97" s="151">
        <v>30</v>
      </c>
      <c r="E97" s="1">
        <v>8461</v>
      </c>
      <c r="F97" s="100">
        <v>10308</v>
      </c>
      <c r="G97" s="2"/>
      <c r="H97" s="2"/>
    </row>
    <row r="98" spans="1:8">
      <c r="A98" s="146" t="s">
        <v>448</v>
      </c>
      <c r="B98" s="145" t="s">
        <v>546</v>
      </c>
      <c r="C98" s="171">
        <v>175021</v>
      </c>
      <c r="D98" s="151">
        <v>53</v>
      </c>
      <c r="E98" s="1">
        <v>8620</v>
      </c>
      <c r="F98" s="100">
        <v>9797</v>
      </c>
      <c r="G98" s="2"/>
      <c r="H98" s="2"/>
    </row>
    <row r="99" spans="1:8">
      <c r="A99" s="117" t="s">
        <v>431</v>
      </c>
      <c r="B99" s="117" t="s">
        <v>527</v>
      </c>
      <c r="C99" s="172">
        <v>1649</v>
      </c>
      <c r="D99" s="173">
        <v>44</v>
      </c>
      <c r="E99" s="88">
        <v>8740</v>
      </c>
      <c r="F99" s="88">
        <v>6824</v>
      </c>
      <c r="G99" s="1"/>
      <c r="H99" s="2"/>
    </row>
    <row r="100" spans="1:8">
      <c r="A100" s="145" t="s">
        <v>437</v>
      </c>
      <c r="B100" s="145" t="s">
        <v>534</v>
      </c>
      <c r="C100" s="171">
        <v>953</v>
      </c>
      <c r="D100" s="151">
        <v>26</v>
      </c>
      <c r="E100" s="1">
        <v>8935</v>
      </c>
      <c r="F100" s="100">
        <v>7666</v>
      </c>
      <c r="G100" s="1"/>
      <c r="H100" s="2"/>
    </row>
    <row r="101" spans="1:8">
      <c r="A101" s="145" t="s">
        <v>448</v>
      </c>
      <c r="B101" s="145" t="s">
        <v>552</v>
      </c>
      <c r="C101" s="171">
        <v>175021</v>
      </c>
      <c r="D101" s="151">
        <v>51</v>
      </c>
      <c r="E101" s="1">
        <v>9072</v>
      </c>
      <c r="F101" s="100">
        <v>10419</v>
      </c>
      <c r="G101" s="2"/>
      <c r="H101" s="2"/>
    </row>
    <row r="102" spans="1:8" s="145" customFormat="1">
      <c r="A102" s="145" t="s">
        <v>420</v>
      </c>
      <c r="B102" s="145" t="s">
        <v>545</v>
      </c>
      <c r="C102" s="171">
        <v>2861</v>
      </c>
      <c r="D102" s="151">
        <v>32</v>
      </c>
      <c r="E102" s="1">
        <v>9170</v>
      </c>
      <c r="F102" s="100">
        <v>9348</v>
      </c>
      <c r="G102" s="1"/>
      <c r="H102" s="2"/>
    </row>
    <row r="103" spans="1:8">
      <c r="A103" s="117" t="s">
        <v>456</v>
      </c>
      <c r="B103" s="117" t="s">
        <v>533</v>
      </c>
      <c r="C103" s="172">
        <v>798</v>
      </c>
      <c r="D103" s="173">
        <v>20</v>
      </c>
      <c r="E103" s="88">
        <v>9284</v>
      </c>
      <c r="F103" s="88">
        <v>7637</v>
      </c>
      <c r="G103" s="2"/>
      <c r="H103" s="2"/>
    </row>
    <row r="104" spans="1:8">
      <c r="A104" s="145" t="s">
        <v>448</v>
      </c>
      <c r="B104" s="145" t="s">
        <v>541</v>
      </c>
      <c r="C104" s="171">
        <v>844</v>
      </c>
      <c r="D104" s="151">
        <v>50</v>
      </c>
      <c r="E104" s="1">
        <v>9510</v>
      </c>
      <c r="F104" s="100">
        <v>8735</v>
      </c>
      <c r="G104" s="2"/>
      <c r="H104" s="2"/>
    </row>
    <row r="105" spans="1:8">
      <c r="A105" s="145" t="s">
        <v>463</v>
      </c>
      <c r="B105" s="145" t="s">
        <v>549</v>
      </c>
      <c r="C105" s="171">
        <v>1770</v>
      </c>
      <c r="D105" s="151">
        <v>30</v>
      </c>
      <c r="E105" s="1">
        <v>9581</v>
      </c>
      <c r="F105" s="100">
        <v>10124</v>
      </c>
      <c r="G105" s="2"/>
      <c r="H105" s="2"/>
    </row>
    <row r="106" spans="1:8">
      <c r="A106" s="145" t="s">
        <v>477</v>
      </c>
      <c r="B106" s="145" t="s">
        <v>557</v>
      </c>
      <c r="C106" s="171">
        <v>7871</v>
      </c>
      <c r="D106" s="151">
        <v>55</v>
      </c>
      <c r="E106" s="100">
        <v>9616</v>
      </c>
      <c r="F106" s="100">
        <v>10788</v>
      </c>
      <c r="G106" s="2"/>
      <c r="H106" s="2"/>
    </row>
    <row r="107" spans="1:8">
      <c r="A107" s="117" t="s">
        <v>542</v>
      </c>
      <c r="B107" s="117" t="s">
        <v>543</v>
      </c>
      <c r="C107" s="172">
        <v>894</v>
      </c>
      <c r="D107" s="173">
        <v>52</v>
      </c>
      <c r="E107" s="88">
        <v>9710</v>
      </c>
      <c r="F107" s="88">
        <v>8899</v>
      </c>
      <c r="G107" s="2"/>
      <c r="H107" s="2"/>
    </row>
    <row r="108" spans="1:8">
      <c r="A108" s="145" t="s">
        <v>423</v>
      </c>
      <c r="B108" s="145" t="s">
        <v>561</v>
      </c>
      <c r="C108" s="171">
        <v>2063</v>
      </c>
      <c r="D108" s="151">
        <v>50</v>
      </c>
      <c r="E108" s="1">
        <v>9898</v>
      </c>
      <c r="F108" s="100">
        <v>11236</v>
      </c>
      <c r="G108" s="2"/>
      <c r="H108" s="2"/>
    </row>
    <row r="109" spans="1:8">
      <c r="A109" s="145" t="s">
        <v>513</v>
      </c>
      <c r="B109" s="145" t="s">
        <v>539</v>
      </c>
      <c r="C109" s="171">
        <v>950</v>
      </c>
      <c r="D109" s="151">
        <v>29</v>
      </c>
      <c r="E109" s="1">
        <v>9980</v>
      </c>
      <c r="F109" s="100">
        <v>8640</v>
      </c>
      <c r="G109" s="2"/>
      <c r="H109" s="2"/>
    </row>
    <row r="110" spans="1:8">
      <c r="A110" s="145" t="s">
        <v>450</v>
      </c>
      <c r="B110" s="145" t="s">
        <v>576</v>
      </c>
      <c r="C110" s="171">
        <v>1837</v>
      </c>
      <c r="D110" s="151">
        <v>24</v>
      </c>
      <c r="E110" s="1">
        <v>10230</v>
      </c>
      <c r="F110" s="100">
        <v>15985</v>
      </c>
      <c r="G110" s="2"/>
      <c r="H110" s="2"/>
    </row>
    <row r="111" spans="1:8">
      <c r="A111" s="117" t="s">
        <v>491</v>
      </c>
      <c r="B111" s="117" t="s">
        <v>550</v>
      </c>
      <c r="C111" s="172">
        <v>768</v>
      </c>
      <c r="D111" s="173">
        <v>33</v>
      </c>
      <c r="E111" s="88">
        <v>10304</v>
      </c>
      <c r="F111" s="88">
        <v>10250</v>
      </c>
      <c r="G111" s="2"/>
      <c r="H111" s="2"/>
    </row>
    <row r="112" spans="1:8">
      <c r="A112" s="145" t="s">
        <v>440</v>
      </c>
      <c r="B112" s="145" t="s">
        <v>562</v>
      </c>
      <c r="C112" s="171">
        <v>766</v>
      </c>
      <c r="D112" s="151">
        <v>10</v>
      </c>
      <c r="E112" s="1">
        <v>10469</v>
      </c>
      <c r="F112" s="100">
        <v>11386</v>
      </c>
      <c r="G112" s="2"/>
      <c r="H112" s="2"/>
    </row>
    <row r="113" spans="1:8" s="145" customFormat="1">
      <c r="A113" s="145" t="s">
        <v>458</v>
      </c>
      <c r="B113" s="145" t="s">
        <v>559</v>
      </c>
      <c r="C113" s="171">
        <v>4743</v>
      </c>
      <c r="D113" s="151">
        <v>45</v>
      </c>
      <c r="E113" s="1">
        <v>10514</v>
      </c>
      <c r="F113" s="100">
        <v>11030</v>
      </c>
      <c r="G113" s="2"/>
      <c r="H113" s="2"/>
    </row>
    <row r="114" spans="1:8" s="145" customFormat="1">
      <c r="A114" s="145" t="s">
        <v>456</v>
      </c>
      <c r="B114" s="145" t="s">
        <v>560</v>
      </c>
      <c r="C114" s="171">
        <v>451</v>
      </c>
      <c r="D114" s="151">
        <v>20</v>
      </c>
      <c r="E114" s="100">
        <v>10937</v>
      </c>
      <c r="F114" s="100">
        <v>11087</v>
      </c>
      <c r="G114" s="2"/>
      <c r="H114" s="2"/>
    </row>
    <row r="115" spans="1:8">
      <c r="A115" s="117" t="s">
        <v>434</v>
      </c>
      <c r="B115" s="117" t="s">
        <v>570</v>
      </c>
      <c r="C115" s="172">
        <v>3688</v>
      </c>
      <c r="D115" s="173">
        <v>40</v>
      </c>
      <c r="E115" s="88">
        <v>11045</v>
      </c>
      <c r="F115" s="88">
        <v>13814</v>
      </c>
      <c r="G115" s="1"/>
      <c r="H115" s="2"/>
    </row>
    <row r="116" spans="1:8" s="145" customFormat="1">
      <c r="A116" s="145" t="s">
        <v>459</v>
      </c>
      <c r="B116" s="145" t="s">
        <v>554</v>
      </c>
      <c r="C116" s="171">
        <v>1495</v>
      </c>
      <c r="D116" s="151">
        <v>24</v>
      </c>
      <c r="E116" s="1">
        <v>11248</v>
      </c>
      <c r="F116" s="100">
        <v>10535</v>
      </c>
      <c r="G116" s="2"/>
      <c r="H116" s="2"/>
    </row>
    <row r="117" spans="1:8">
      <c r="A117" s="145" t="s">
        <v>542</v>
      </c>
      <c r="B117" s="145" t="s">
        <v>568</v>
      </c>
      <c r="C117" s="171">
        <v>1611</v>
      </c>
      <c r="D117" s="151">
        <v>28</v>
      </c>
      <c r="E117" s="1">
        <v>11576</v>
      </c>
      <c r="F117" s="100">
        <v>12401</v>
      </c>
      <c r="G117" s="2"/>
      <c r="H117" s="2"/>
    </row>
    <row r="118" spans="1:8">
      <c r="A118" s="145" t="s">
        <v>423</v>
      </c>
      <c r="B118" s="145" t="s">
        <v>553</v>
      </c>
      <c r="C118" s="171">
        <v>657</v>
      </c>
      <c r="D118" s="2">
        <v>30</v>
      </c>
      <c r="E118" s="1">
        <v>11687</v>
      </c>
      <c r="F118" s="100">
        <v>10420</v>
      </c>
      <c r="G118" s="1"/>
      <c r="H118" s="2"/>
    </row>
    <row r="119" spans="1:8">
      <c r="A119" s="117" t="s">
        <v>445</v>
      </c>
      <c r="B119" s="117" t="s">
        <v>544</v>
      </c>
      <c r="C119" s="172">
        <v>2110</v>
      </c>
      <c r="D119" s="173">
        <v>15</v>
      </c>
      <c r="E119" s="88">
        <v>12343</v>
      </c>
      <c r="F119" s="88">
        <v>9019</v>
      </c>
      <c r="G119" s="2"/>
      <c r="H119" s="2"/>
    </row>
    <row r="120" spans="1:8">
      <c r="A120" s="145" t="s">
        <v>434</v>
      </c>
      <c r="B120" s="145" t="s">
        <v>567</v>
      </c>
      <c r="C120" s="171">
        <v>2147</v>
      </c>
      <c r="D120" s="151">
        <v>44</v>
      </c>
      <c r="E120" s="1">
        <v>12493</v>
      </c>
      <c r="F120" s="100">
        <v>12238</v>
      </c>
      <c r="G120" s="1"/>
      <c r="H120" s="2"/>
    </row>
    <row r="121" spans="1:8" s="145" customFormat="1">
      <c r="A121" s="145" t="s">
        <v>465</v>
      </c>
      <c r="B121" s="145" t="s">
        <v>558</v>
      </c>
      <c r="C121" s="171">
        <v>4328</v>
      </c>
      <c r="D121" s="151">
        <v>48</v>
      </c>
      <c r="E121" s="100">
        <v>12824</v>
      </c>
      <c r="F121" s="100">
        <v>10826</v>
      </c>
      <c r="G121" s="2"/>
      <c r="H121" s="2"/>
    </row>
    <row r="122" spans="1:8">
      <c r="A122" s="145" t="s">
        <v>583</v>
      </c>
      <c r="B122" s="145" t="s">
        <v>584</v>
      </c>
      <c r="C122" s="171">
        <v>30556</v>
      </c>
      <c r="D122" s="151">
        <v>22</v>
      </c>
      <c r="E122" s="1">
        <v>13185</v>
      </c>
      <c r="F122" s="100">
        <v>17408</v>
      </c>
      <c r="G122" s="1"/>
      <c r="H122" s="2"/>
    </row>
    <row r="123" spans="1:8">
      <c r="A123" s="117" t="s">
        <v>448</v>
      </c>
      <c r="B123" s="117" t="s">
        <v>699</v>
      </c>
      <c r="C123" s="172">
        <v>175021</v>
      </c>
      <c r="D123" s="173">
        <v>61</v>
      </c>
      <c r="E123" s="88">
        <v>13573</v>
      </c>
      <c r="F123" s="88">
        <v>20016</v>
      </c>
      <c r="G123" s="2"/>
      <c r="H123" s="2"/>
    </row>
    <row r="124" spans="1:8">
      <c r="A124" s="145" t="s">
        <v>440</v>
      </c>
      <c r="B124" s="145" t="s">
        <v>577</v>
      </c>
      <c r="C124" s="171">
        <v>3332</v>
      </c>
      <c r="D124" s="151">
        <v>40</v>
      </c>
      <c r="E124" s="1">
        <v>13773</v>
      </c>
      <c r="F124" s="100">
        <v>16058</v>
      </c>
      <c r="G124" s="1"/>
      <c r="H124" s="2"/>
    </row>
    <row r="125" spans="1:8">
      <c r="A125" s="145" t="s">
        <v>448</v>
      </c>
      <c r="B125" s="145" t="s">
        <v>575</v>
      </c>
      <c r="C125" s="171">
        <v>1673</v>
      </c>
      <c r="D125" s="151">
        <v>61</v>
      </c>
      <c r="E125" s="1">
        <v>14112</v>
      </c>
      <c r="F125" s="100">
        <v>15063</v>
      </c>
      <c r="G125" s="2"/>
      <c r="H125" s="2"/>
    </row>
    <row r="126" spans="1:8">
      <c r="A126" s="145" t="s">
        <v>440</v>
      </c>
      <c r="B126" s="145" t="s">
        <v>571</v>
      </c>
      <c r="C126" s="171">
        <v>311</v>
      </c>
      <c r="D126" s="151">
        <v>7</v>
      </c>
      <c r="E126" s="1">
        <v>14413</v>
      </c>
      <c r="F126" s="100">
        <v>14641</v>
      </c>
      <c r="G126" s="2"/>
      <c r="H126" s="2"/>
    </row>
    <row r="127" spans="1:8">
      <c r="A127" s="117" t="s">
        <v>555</v>
      </c>
      <c r="B127" s="117" t="s">
        <v>556</v>
      </c>
      <c r="C127" s="172">
        <v>270</v>
      </c>
      <c r="D127" s="173">
        <v>36</v>
      </c>
      <c r="E127" s="88">
        <v>14889</v>
      </c>
      <c r="F127" s="88">
        <v>10718</v>
      </c>
      <c r="G127" s="2"/>
      <c r="H127" s="2"/>
    </row>
    <row r="128" spans="1:8">
      <c r="A128" s="145" t="s">
        <v>440</v>
      </c>
      <c r="B128" s="145" t="s">
        <v>578</v>
      </c>
      <c r="C128" s="171">
        <v>1931</v>
      </c>
      <c r="D128" s="151">
        <v>30</v>
      </c>
      <c r="E128" s="1">
        <v>15759</v>
      </c>
      <c r="F128" s="100">
        <v>16347</v>
      </c>
      <c r="G128" s="2"/>
      <c r="H128" s="2"/>
    </row>
    <row r="129" spans="1:8">
      <c r="A129" s="145" t="s">
        <v>450</v>
      </c>
      <c r="B129" s="145" t="s">
        <v>572</v>
      </c>
      <c r="C129" s="171">
        <v>2649</v>
      </c>
      <c r="D129" s="151">
        <v>45</v>
      </c>
      <c r="E129" s="1">
        <v>16167</v>
      </c>
      <c r="F129" s="100">
        <v>14960</v>
      </c>
      <c r="G129" s="2"/>
      <c r="H129" s="2"/>
    </row>
    <row r="130" spans="1:8">
      <c r="A130" s="145" t="s">
        <v>542</v>
      </c>
      <c r="B130" s="145" t="s">
        <v>574</v>
      </c>
      <c r="C130" s="171">
        <v>1291</v>
      </c>
      <c r="D130" s="151">
        <v>34</v>
      </c>
      <c r="E130" s="1">
        <v>16252</v>
      </c>
      <c r="F130" s="100">
        <v>15002</v>
      </c>
      <c r="G130" s="2"/>
      <c r="H130" s="2"/>
    </row>
    <row r="131" spans="1:8">
      <c r="A131" s="87" t="s">
        <v>456</v>
      </c>
      <c r="B131" s="87" t="s">
        <v>591</v>
      </c>
      <c r="C131" s="172">
        <v>2285</v>
      </c>
      <c r="D131" s="174">
        <v>45</v>
      </c>
      <c r="E131" s="175">
        <v>16729</v>
      </c>
      <c r="F131" s="175">
        <v>20961</v>
      </c>
      <c r="G131" s="2"/>
      <c r="H131" s="2"/>
    </row>
    <row r="132" spans="1:8">
      <c r="A132" s="145" t="s">
        <v>459</v>
      </c>
      <c r="B132" s="145" t="s">
        <v>585</v>
      </c>
      <c r="C132" s="171">
        <v>1255</v>
      </c>
      <c r="D132" s="151">
        <v>38</v>
      </c>
      <c r="E132" s="1">
        <v>16855</v>
      </c>
      <c r="F132" s="100">
        <v>17483</v>
      </c>
      <c r="G132" s="2"/>
      <c r="H132" s="2"/>
    </row>
    <row r="133" spans="1:8">
      <c r="A133" s="145" t="s">
        <v>459</v>
      </c>
      <c r="B133" s="145" t="s">
        <v>589</v>
      </c>
      <c r="C133" s="171">
        <v>1225</v>
      </c>
      <c r="D133" s="151">
        <v>38</v>
      </c>
      <c r="E133" s="1">
        <v>16968</v>
      </c>
      <c r="F133" s="100">
        <v>18906</v>
      </c>
      <c r="G133" s="2"/>
      <c r="H133" s="2"/>
    </row>
    <row r="134" spans="1:8">
      <c r="A134" s="145" t="s">
        <v>459</v>
      </c>
      <c r="B134" s="145" t="s">
        <v>592</v>
      </c>
      <c r="C134" s="155" t="s">
        <v>154</v>
      </c>
      <c r="D134" s="151">
        <v>35.5</v>
      </c>
      <c r="E134" s="1">
        <v>17437</v>
      </c>
      <c r="F134" s="100">
        <v>21459</v>
      </c>
      <c r="G134" s="2"/>
      <c r="H134" s="2"/>
    </row>
    <row r="135" spans="1:8" s="145" customFormat="1">
      <c r="A135" s="117" t="s">
        <v>463</v>
      </c>
      <c r="B135" s="117" t="s">
        <v>581</v>
      </c>
      <c r="C135" s="172">
        <v>2833</v>
      </c>
      <c r="D135" s="173">
        <v>35</v>
      </c>
      <c r="E135" s="88">
        <v>18348</v>
      </c>
      <c r="F135" s="88">
        <v>17025</v>
      </c>
      <c r="G135" s="2"/>
      <c r="H135" s="2"/>
    </row>
    <row r="136" spans="1:8">
      <c r="A136" s="145" t="s">
        <v>450</v>
      </c>
      <c r="B136" s="145" t="s">
        <v>346</v>
      </c>
      <c r="C136" s="171">
        <v>1737</v>
      </c>
      <c r="D136" s="151">
        <v>45</v>
      </c>
      <c r="E136" s="1">
        <v>18793</v>
      </c>
      <c r="F136" s="100">
        <v>17752</v>
      </c>
      <c r="G136" s="2"/>
      <c r="H136" s="2"/>
    </row>
    <row r="137" spans="1:8">
      <c r="A137" s="145" t="s">
        <v>564</v>
      </c>
      <c r="B137" s="145" t="s">
        <v>565</v>
      </c>
      <c r="C137" s="171">
        <v>4469</v>
      </c>
      <c r="D137" s="151">
        <v>36</v>
      </c>
      <c r="E137" s="1">
        <v>19400</v>
      </c>
      <c r="F137" s="100">
        <v>11573</v>
      </c>
      <c r="G137" s="2"/>
      <c r="H137" s="2"/>
    </row>
    <row r="138" spans="1:8">
      <c r="A138" s="145" t="s">
        <v>456</v>
      </c>
      <c r="B138" s="145" t="s">
        <v>580</v>
      </c>
      <c r="C138" s="171">
        <v>2162</v>
      </c>
      <c r="D138" s="151">
        <v>40</v>
      </c>
      <c r="E138" s="100">
        <v>20039</v>
      </c>
      <c r="F138" s="100">
        <v>16803</v>
      </c>
      <c r="G138" s="2"/>
      <c r="H138" s="2"/>
    </row>
    <row r="139" spans="1:8">
      <c r="A139" s="117" t="s">
        <v>499</v>
      </c>
      <c r="B139" s="117" t="s">
        <v>588</v>
      </c>
      <c r="C139" s="172">
        <v>1505</v>
      </c>
      <c r="D139" s="173">
        <v>47</v>
      </c>
      <c r="E139" s="88">
        <v>20173</v>
      </c>
      <c r="F139" s="88">
        <v>18282</v>
      </c>
      <c r="G139" s="2"/>
      <c r="H139" s="2"/>
    </row>
    <row r="140" spans="1:8">
      <c r="A140" s="145" t="s">
        <v>537</v>
      </c>
      <c r="B140" s="145" t="s">
        <v>590</v>
      </c>
      <c r="C140" s="171">
        <v>849</v>
      </c>
      <c r="D140" s="151">
        <v>38</v>
      </c>
      <c r="E140" s="1">
        <v>20813</v>
      </c>
      <c r="F140" s="100">
        <v>20568</v>
      </c>
      <c r="G140" s="1"/>
      <c r="H140" s="2"/>
    </row>
    <row r="141" spans="1:8">
      <c r="A141" s="145" t="s">
        <v>463</v>
      </c>
      <c r="B141" s="145" t="s">
        <v>595</v>
      </c>
      <c r="C141" s="171">
        <v>1982</v>
      </c>
      <c r="D141" s="151">
        <v>33</v>
      </c>
      <c r="E141" s="1">
        <v>21049</v>
      </c>
      <c r="F141" s="100">
        <v>22359</v>
      </c>
      <c r="G141" s="2"/>
      <c r="H141" s="2"/>
    </row>
    <row r="142" spans="1:8">
      <c r="A142" s="145" t="s">
        <v>555</v>
      </c>
      <c r="B142" s="145" t="s">
        <v>573</v>
      </c>
      <c r="C142" s="171">
        <v>983</v>
      </c>
      <c r="D142" s="151">
        <v>43</v>
      </c>
      <c r="E142" s="1">
        <v>21256</v>
      </c>
      <c r="F142" s="100">
        <v>14963</v>
      </c>
      <c r="G142" s="2"/>
      <c r="H142" s="2"/>
    </row>
    <row r="143" spans="1:8">
      <c r="A143" s="117" t="s">
        <v>586</v>
      </c>
      <c r="B143" s="117" t="s">
        <v>587</v>
      </c>
      <c r="C143" s="172">
        <v>2748</v>
      </c>
      <c r="D143" s="173">
        <v>45</v>
      </c>
      <c r="E143" s="88">
        <v>21264</v>
      </c>
      <c r="F143" s="88">
        <v>17520</v>
      </c>
      <c r="G143" s="1"/>
      <c r="H143" s="2"/>
    </row>
    <row r="144" spans="1:8">
      <c r="A144" s="145" t="s">
        <v>503</v>
      </c>
      <c r="B144" s="145" t="s">
        <v>599</v>
      </c>
      <c r="C144" s="171">
        <v>45766</v>
      </c>
      <c r="D144" s="151">
        <v>42</v>
      </c>
      <c r="E144" s="1">
        <v>21789</v>
      </c>
      <c r="F144" s="100">
        <v>24914</v>
      </c>
      <c r="G144" s="2"/>
      <c r="H144" s="2"/>
    </row>
    <row r="145" spans="1:11">
      <c r="A145" s="145" t="s">
        <v>503</v>
      </c>
      <c r="B145" s="145" t="s">
        <v>593</v>
      </c>
      <c r="C145" s="171">
        <v>45766</v>
      </c>
      <c r="D145" s="151">
        <v>42</v>
      </c>
      <c r="E145" s="1">
        <v>22167</v>
      </c>
      <c r="F145" s="100">
        <v>21462</v>
      </c>
      <c r="G145" s="1"/>
      <c r="H145" s="2"/>
    </row>
    <row r="146" spans="1:11" s="78" customFormat="1">
      <c r="A146" s="145" t="s">
        <v>459</v>
      </c>
      <c r="B146" s="145" t="s">
        <v>594</v>
      </c>
      <c r="C146" s="155">
        <v>82</v>
      </c>
      <c r="D146" s="151">
        <v>28</v>
      </c>
      <c r="E146" s="1">
        <v>22381</v>
      </c>
      <c r="F146" s="100">
        <v>21863</v>
      </c>
      <c r="G146" s="2"/>
      <c r="H146" s="2"/>
    </row>
    <row r="147" spans="1:11">
      <c r="A147" s="117" t="s">
        <v>459</v>
      </c>
      <c r="B147" s="117" t="s">
        <v>596</v>
      </c>
      <c r="C147" s="172">
        <v>3480</v>
      </c>
      <c r="D147" s="173">
        <v>12</v>
      </c>
      <c r="E147" s="88">
        <v>22956</v>
      </c>
      <c r="F147" s="88">
        <v>22986</v>
      </c>
      <c r="G147" s="2"/>
      <c r="H147" s="2"/>
    </row>
    <row r="148" spans="1:11">
      <c r="A148" s="145" t="s">
        <v>442</v>
      </c>
      <c r="B148" s="145" t="s">
        <v>579</v>
      </c>
      <c r="C148" s="155">
        <v>2342</v>
      </c>
      <c r="D148" s="151">
        <v>38</v>
      </c>
      <c r="E148" s="100">
        <v>23341</v>
      </c>
      <c r="F148" s="100">
        <v>16459</v>
      </c>
      <c r="G148" s="148"/>
      <c r="H148" s="148"/>
    </row>
    <row r="149" spans="1:11">
      <c r="A149" s="145" t="s">
        <v>454</v>
      </c>
      <c r="B149" s="145" t="s">
        <v>597</v>
      </c>
      <c r="C149" s="171">
        <v>492</v>
      </c>
      <c r="D149" s="151">
        <v>46</v>
      </c>
      <c r="E149" s="100">
        <v>23393</v>
      </c>
      <c r="F149" s="100">
        <v>23653</v>
      </c>
      <c r="G149" s="2"/>
      <c r="H149" s="2"/>
      <c r="K149" s="2"/>
    </row>
    <row r="150" spans="1:11">
      <c r="A150" s="145" t="s">
        <v>459</v>
      </c>
      <c r="B150" s="145" t="s">
        <v>606</v>
      </c>
      <c r="C150" s="171">
        <v>2537</v>
      </c>
      <c r="D150" s="151">
        <v>44</v>
      </c>
      <c r="E150" s="1">
        <v>23498</v>
      </c>
      <c r="F150" s="100">
        <v>27277</v>
      </c>
      <c r="G150" s="2"/>
      <c r="H150" s="2"/>
    </row>
    <row r="151" spans="1:11">
      <c r="A151" s="117" t="s">
        <v>448</v>
      </c>
      <c r="B151" s="117" t="s">
        <v>609</v>
      </c>
      <c r="C151" s="172">
        <v>175021</v>
      </c>
      <c r="D151" s="173">
        <v>61</v>
      </c>
      <c r="E151" s="88">
        <v>23901</v>
      </c>
      <c r="F151" s="88">
        <v>30015</v>
      </c>
      <c r="G151" s="2"/>
      <c r="H151" s="2"/>
    </row>
    <row r="152" spans="1:11" s="145" customFormat="1">
      <c r="A152" s="145" t="s">
        <v>603</v>
      </c>
      <c r="B152" s="145" t="s">
        <v>604</v>
      </c>
      <c r="C152" s="171">
        <v>11144</v>
      </c>
      <c r="D152" s="151">
        <v>48</v>
      </c>
      <c r="E152" s="1">
        <v>24018</v>
      </c>
      <c r="F152" s="100">
        <v>26764</v>
      </c>
      <c r="G152" s="2"/>
      <c r="H152" s="2"/>
      <c r="K152" s="148"/>
    </row>
    <row r="153" spans="1:11">
      <c r="A153" s="145" t="s">
        <v>601</v>
      </c>
      <c r="B153" s="145" t="s">
        <v>602</v>
      </c>
      <c r="C153" s="171">
        <v>1615</v>
      </c>
      <c r="D153" s="151">
        <v>46</v>
      </c>
      <c r="E153" s="100">
        <v>24390</v>
      </c>
      <c r="F153" s="100">
        <v>26012</v>
      </c>
      <c r="G153" s="2"/>
      <c r="H153" s="2"/>
    </row>
    <row r="154" spans="1:11">
      <c r="A154" s="145" t="s">
        <v>463</v>
      </c>
      <c r="B154" s="145" t="s">
        <v>582</v>
      </c>
      <c r="C154" s="171">
        <v>3828</v>
      </c>
      <c r="D154" s="151">
        <v>35</v>
      </c>
      <c r="E154" s="1">
        <v>25034</v>
      </c>
      <c r="F154" s="100">
        <v>17361</v>
      </c>
      <c r="G154" s="2"/>
      <c r="H154" s="2"/>
    </row>
    <row r="155" spans="1:11">
      <c r="A155" s="117" t="s">
        <v>423</v>
      </c>
      <c r="B155" s="117" t="s">
        <v>598</v>
      </c>
      <c r="C155" s="172">
        <v>1891</v>
      </c>
      <c r="D155" s="173">
        <v>47</v>
      </c>
      <c r="E155" s="88">
        <v>25054</v>
      </c>
      <c r="F155" s="88">
        <v>24656</v>
      </c>
      <c r="G155" s="2"/>
      <c r="K155" s="2"/>
    </row>
    <row r="156" spans="1:11" s="145" customFormat="1">
      <c r="A156" s="145" t="s">
        <v>427</v>
      </c>
      <c r="B156" s="145" t="s">
        <v>427</v>
      </c>
      <c r="C156" s="171">
        <v>15808</v>
      </c>
      <c r="D156" s="151">
        <v>47</v>
      </c>
      <c r="E156" s="100">
        <v>25534</v>
      </c>
      <c r="F156" s="100">
        <v>58584</v>
      </c>
      <c r="G156" s="2"/>
      <c r="H156" s="2"/>
    </row>
    <row r="157" spans="1:11">
      <c r="A157" s="145" t="s">
        <v>547</v>
      </c>
      <c r="B157" s="145" t="s">
        <v>620</v>
      </c>
      <c r="C157" s="171">
        <v>5690</v>
      </c>
      <c r="D157" s="151">
        <v>44</v>
      </c>
      <c r="E157" s="1">
        <v>26080</v>
      </c>
      <c r="F157" s="100">
        <v>36839</v>
      </c>
      <c r="G157" s="1"/>
      <c r="H157" s="2"/>
    </row>
    <row r="158" spans="1:11">
      <c r="A158" s="145" t="s">
        <v>542</v>
      </c>
      <c r="B158" s="145" t="s">
        <v>611</v>
      </c>
      <c r="C158" s="171">
        <v>1969</v>
      </c>
      <c r="D158" s="151">
        <v>34</v>
      </c>
      <c r="E158" s="1">
        <v>26390</v>
      </c>
      <c r="F158" s="100">
        <v>30182</v>
      </c>
      <c r="G158" s="2"/>
      <c r="H158" s="2"/>
    </row>
    <row r="159" spans="1:11">
      <c r="A159" s="117" t="s">
        <v>461</v>
      </c>
      <c r="B159" s="117" t="s">
        <v>610</v>
      </c>
      <c r="C159" s="172">
        <v>11166</v>
      </c>
      <c r="D159" s="173">
        <v>45</v>
      </c>
      <c r="E159" s="88">
        <v>27843</v>
      </c>
      <c r="F159" s="88">
        <v>30058</v>
      </c>
      <c r="G159" s="2"/>
      <c r="H159" s="2"/>
    </row>
    <row r="160" spans="1:11">
      <c r="A160" s="145" t="s">
        <v>461</v>
      </c>
      <c r="B160" s="145" t="s">
        <v>600</v>
      </c>
      <c r="C160" s="171">
        <v>6001</v>
      </c>
      <c r="D160" s="151">
        <v>20</v>
      </c>
      <c r="E160" s="1">
        <v>28902</v>
      </c>
      <c r="F160" s="100">
        <v>25812</v>
      </c>
      <c r="G160" s="2"/>
      <c r="H160" s="2"/>
    </row>
    <row r="161" spans="1:8">
      <c r="A161" s="145" t="s">
        <v>459</v>
      </c>
      <c r="B161" s="145" t="s">
        <v>613</v>
      </c>
      <c r="C161" s="171">
        <v>6033</v>
      </c>
      <c r="D161" s="151">
        <v>46</v>
      </c>
      <c r="E161" s="1">
        <v>29122</v>
      </c>
      <c r="F161" s="100">
        <v>32032</v>
      </c>
      <c r="G161" s="2"/>
      <c r="H161" s="2"/>
    </row>
    <row r="162" spans="1:8">
      <c r="A162" s="145" t="s">
        <v>586</v>
      </c>
      <c r="B162" s="145" t="s">
        <v>607</v>
      </c>
      <c r="C162" s="171">
        <v>1425</v>
      </c>
      <c r="D162" s="151">
        <v>46</v>
      </c>
      <c r="E162" s="1">
        <v>30275</v>
      </c>
      <c r="F162" s="100">
        <v>27740</v>
      </c>
      <c r="G162" s="2"/>
      <c r="H162" s="2"/>
    </row>
    <row r="163" spans="1:8">
      <c r="A163" s="117" t="s">
        <v>614</v>
      </c>
      <c r="B163" s="117" t="s">
        <v>615</v>
      </c>
      <c r="C163" s="172">
        <v>7903</v>
      </c>
      <c r="D163" s="173">
        <v>44</v>
      </c>
      <c r="E163" s="88">
        <v>31777</v>
      </c>
      <c r="F163" s="88">
        <v>32213</v>
      </c>
      <c r="G163" s="2"/>
      <c r="H163" s="2"/>
    </row>
    <row r="164" spans="1:8">
      <c r="A164" s="145" t="s">
        <v>583</v>
      </c>
      <c r="B164" s="145" t="s">
        <v>612</v>
      </c>
      <c r="C164" s="171">
        <v>4032</v>
      </c>
      <c r="D164" s="151">
        <v>32</v>
      </c>
      <c r="E164" s="1">
        <v>32116</v>
      </c>
      <c r="F164" s="100">
        <v>31527</v>
      </c>
      <c r="G164" s="1"/>
      <c r="H164" s="2"/>
    </row>
    <row r="165" spans="1:8">
      <c r="A165" s="145" t="s">
        <v>465</v>
      </c>
      <c r="B165" s="145" t="s">
        <v>618</v>
      </c>
      <c r="C165" s="171">
        <v>5892</v>
      </c>
      <c r="D165" s="151">
        <v>40</v>
      </c>
      <c r="E165" s="100">
        <v>33042</v>
      </c>
      <c r="F165" s="100">
        <v>33504</v>
      </c>
      <c r="G165" s="2"/>
      <c r="H165" s="2"/>
    </row>
    <row r="166" spans="1:8">
      <c r="A166" s="145" t="s">
        <v>440</v>
      </c>
      <c r="B166" s="145" t="s">
        <v>608</v>
      </c>
      <c r="C166" s="171">
        <v>1032</v>
      </c>
      <c r="D166" s="151">
        <v>30</v>
      </c>
      <c r="E166" s="1">
        <v>33438</v>
      </c>
      <c r="F166" s="100">
        <v>28954</v>
      </c>
      <c r="G166" s="2"/>
      <c r="H166" s="2"/>
    </row>
    <row r="167" spans="1:8">
      <c r="A167" s="117" t="s">
        <v>518</v>
      </c>
      <c r="B167" s="117" t="s">
        <v>701</v>
      </c>
      <c r="C167" s="172">
        <v>2028</v>
      </c>
      <c r="D167" s="173">
        <v>45</v>
      </c>
      <c r="E167" s="88">
        <v>34222</v>
      </c>
      <c r="F167" s="88">
        <v>36854</v>
      </c>
      <c r="G167" s="148"/>
      <c r="H167" s="148"/>
    </row>
    <row r="168" spans="1:8" s="145" customFormat="1">
      <c r="A168" s="145" t="s">
        <v>586</v>
      </c>
      <c r="B168" s="145" t="s">
        <v>617</v>
      </c>
      <c r="C168" s="171">
        <v>2697</v>
      </c>
      <c r="D168" s="151">
        <v>45</v>
      </c>
      <c r="E168" s="1">
        <v>34532</v>
      </c>
      <c r="F168" s="100">
        <v>32567</v>
      </c>
      <c r="G168" s="2"/>
      <c r="H168" s="2"/>
    </row>
    <row r="169" spans="1:8">
      <c r="A169" s="145" t="s">
        <v>459</v>
      </c>
      <c r="B169" s="145" t="s">
        <v>626</v>
      </c>
      <c r="C169" s="171">
        <v>3722</v>
      </c>
      <c r="D169" s="151">
        <v>42</v>
      </c>
      <c r="E169" s="1">
        <v>36668</v>
      </c>
      <c r="F169" s="100">
        <v>44151</v>
      </c>
      <c r="G169" s="2"/>
      <c r="H169" s="2"/>
    </row>
    <row r="170" spans="1:8" s="145" customFormat="1">
      <c r="A170" s="145" t="s">
        <v>542</v>
      </c>
      <c r="B170" s="145" t="s">
        <v>623</v>
      </c>
      <c r="C170" s="171">
        <v>1064</v>
      </c>
      <c r="D170" s="151">
        <v>48</v>
      </c>
      <c r="E170" s="1">
        <v>37787</v>
      </c>
      <c r="F170" s="100">
        <v>38694</v>
      </c>
      <c r="G170" s="2"/>
      <c r="H170" s="2"/>
    </row>
    <row r="171" spans="1:8">
      <c r="A171" s="117" t="s">
        <v>448</v>
      </c>
      <c r="B171" s="117" t="s">
        <v>624</v>
      </c>
      <c r="C171" s="172">
        <v>175021</v>
      </c>
      <c r="D171" s="173">
        <v>48</v>
      </c>
      <c r="E171" s="88">
        <v>38312</v>
      </c>
      <c r="F171" s="88">
        <v>39821</v>
      </c>
      <c r="G171" s="2"/>
      <c r="H171" s="2"/>
    </row>
    <row r="172" spans="1:8">
      <c r="A172" s="145" t="s">
        <v>450</v>
      </c>
      <c r="B172" s="145" t="s">
        <v>622</v>
      </c>
      <c r="C172" s="171">
        <v>4435</v>
      </c>
      <c r="D172" s="151">
        <v>45</v>
      </c>
      <c r="E172" s="1">
        <v>38832</v>
      </c>
      <c r="F172" s="100">
        <v>38340</v>
      </c>
      <c r="G172" s="2"/>
      <c r="H172" s="2"/>
    </row>
    <row r="173" spans="1:8">
      <c r="A173" s="145" t="s">
        <v>454</v>
      </c>
      <c r="B173" s="145" t="s">
        <v>616</v>
      </c>
      <c r="C173" s="171">
        <v>1687</v>
      </c>
      <c r="D173" s="151">
        <v>37</v>
      </c>
      <c r="E173" s="100">
        <v>39707</v>
      </c>
      <c r="F173" s="100">
        <v>32503</v>
      </c>
      <c r="G173" s="2"/>
      <c r="H173" s="2"/>
    </row>
    <row r="174" spans="1:8">
      <c r="A174" s="145" t="s">
        <v>416</v>
      </c>
      <c r="B174" s="145" t="s">
        <v>619</v>
      </c>
      <c r="C174" s="171">
        <v>12027</v>
      </c>
      <c r="D174" s="151">
        <v>48</v>
      </c>
      <c r="E174" s="1">
        <v>42355</v>
      </c>
      <c r="F174" s="100">
        <v>36708</v>
      </c>
      <c r="G174" s="2"/>
    </row>
    <row r="175" spans="1:8" s="145" customFormat="1">
      <c r="A175" s="117" t="s">
        <v>461</v>
      </c>
      <c r="B175" s="117" t="s">
        <v>628</v>
      </c>
      <c r="C175" s="172">
        <v>7160</v>
      </c>
      <c r="D175" s="173">
        <v>44</v>
      </c>
      <c r="E175" s="88">
        <v>43775</v>
      </c>
      <c r="F175" s="88">
        <v>45078</v>
      </c>
      <c r="G175" s="2"/>
      <c r="H175" s="2"/>
    </row>
    <row r="176" spans="1:8" s="145" customFormat="1">
      <c r="A176" s="145" t="s">
        <v>503</v>
      </c>
      <c r="B176" s="145" t="s">
        <v>639</v>
      </c>
      <c r="C176" s="171">
        <v>70794</v>
      </c>
      <c r="D176" s="151">
        <v>47</v>
      </c>
      <c r="E176" s="1">
        <v>44685</v>
      </c>
      <c r="F176" s="100">
        <v>63413</v>
      </c>
      <c r="G176" s="1"/>
      <c r="H176" s="2"/>
    </row>
    <row r="177" spans="1:8" s="145" customFormat="1">
      <c r="A177" s="145" t="s">
        <v>542</v>
      </c>
      <c r="B177" s="145" t="s">
        <v>625</v>
      </c>
      <c r="C177" s="171">
        <v>651</v>
      </c>
      <c r="D177" s="151">
        <v>44</v>
      </c>
      <c r="E177" s="1">
        <v>45491</v>
      </c>
      <c r="F177" s="100">
        <v>40441</v>
      </c>
      <c r="G177" s="2"/>
      <c r="H177" s="2"/>
    </row>
    <row r="178" spans="1:8">
      <c r="A178" s="145" t="s">
        <v>450</v>
      </c>
      <c r="B178" s="145" t="s">
        <v>629</v>
      </c>
      <c r="C178" s="171">
        <v>4875</v>
      </c>
      <c r="D178" s="151">
        <v>46</v>
      </c>
      <c r="E178" s="1">
        <v>46375</v>
      </c>
      <c r="F178" s="100">
        <v>48828</v>
      </c>
      <c r="G178" s="2"/>
      <c r="H178" s="2"/>
    </row>
    <row r="179" spans="1:8">
      <c r="A179" s="117" t="s">
        <v>487</v>
      </c>
      <c r="B179" s="117" t="s">
        <v>632</v>
      </c>
      <c r="C179" s="172">
        <v>16045</v>
      </c>
      <c r="D179" s="173">
        <v>48</v>
      </c>
      <c r="E179" s="88">
        <v>48048</v>
      </c>
      <c r="F179" s="88">
        <v>50644</v>
      </c>
      <c r="G179" s="2"/>
      <c r="H179" s="2"/>
    </row>
    <row r="180" spans="1:8">
      <c r="A180" s="145" t="s">
        <v>459</v>
      </c>
      <c r="B180" s="145" t="s">
        <v>630</v>
      </c>
      <c r="C180" s="171">
        <v>4315</v>
      </c>
      <c r="D180" s="151">
        <v>49</v>
      </c>
      <c r="E180" s="1">
        <v>48254</v>
      </c>
      <c r="F180" s="100">
        <v>49823</v>
      </c>
      <c r="G180" s="2"/>
      <c r="H180" s="2"/>
    </row>
    <row r="181" spans="1:8">
      <c r="A181" s="145" t="s">
        <v>440</v>
      </c>
      <c r="B181" s="145" t="s">
        <v>621</v>
      </c>
      <c r="C181" s="171">
        <v>5743</v>
      </c>
      <c r="D181" s="151">
        <v>54</v>
      </c>
      <c r="E181" s="1">
        <v>50698</v>
      </c>
      <c r="F181" s="100">
        <v>37390</v>
      </c>
      <c r="G181" s="2"/>
      <c r="H181" s="2"/>
    </row>
    <row r="182" spans="1:8">
      <c r="A182" s="145" t="s">
        <v>635</v>
      </c>
      <c r="B182" s="145" t="s">
        <v>636</v>
      </c>
      <c r="C182" s="171">
        <v>14656</v>
      </c>
      <c r="D182" s="151">
        <v>53</v>
      </c>
      <c r="E182" s="1">
        <v>54831</v>
      </c>
      <c r="F182" s="100">
        <v>55750</v>
      </c>
      <c r="G182" s="2"/>
      <c r="H182" s="2"/>
    </row>
    <row r="183" spans="1:8">
      <c r="A183" s="117" t="s">
        <v>503</v>
      </c>
      <c r="B183" s="117" t="s">
        <v>627</v>
      </c>
      <c r="C183" s="172">
        <v>4073</v>
      </c>
      <c r="D183" s="173">
        <v>44</v>
      </c>
      <c r="E183" s="88">
        <v>55784</v>
      </c>
      <c r="F183" s="88">
        <v>44471</v>
      </c>
      <c r="G183" s="1"/>
      <c r="H183" s="2"/>
    </row>
    <row r="184" spans="1:8">
      <c r="A184" s="145" t="s">
        <v>651</v>
      </c>
      <c r="B184" s="145" t="s">
        <v>652</v>
      </c>
      <c r="C184" s="171">
        <v>2998</v>
      </c>
      <c r="D184" s="151">
        <v>46</v>
      </c>
      <c r="E184" s="1">
        <v>56507</v>
      </c>
      <c r="F184" s="100">
        <v>80206</v>
      </c>
      <c r="G184" s="2"/>
      <c r="H184" s="2"/>
    </row>
    <row r="185" spans="1:8">
      <c r="A185" s="145" t="s">
        <v>499</v>
      </c>
      <c r="B185" s="145" t="s">
        <v>638</v>
      </c>
      <c r="C185" s="171">
        <v>12572</v>
      </c>
      <c r="D185" s="151">
        <v>52</v>
      </c>
      <c r="E185" s="1">
        <v>56545</v>
      </c>
      <c r="F185" s="100">
        <v>59475</v>
      </c>
      <c r="G185" s="1"/>
      <c r="H185" s="2"/>
    </row>
    <row r="186" spans="1:8" s="145" customFormat="1">
      <c r="A186" s="145" t="s">
        <v>463</v>
      </c>
      <c r="B186" s="145" t="s">
        <v>642</v>
      </c>
      <c r="C186" s="171">
        <v>5943</v>
      </c>
      <c r="D186" s="151">
        <v>55</v>
      </c>
      <c r="E186" s="1">
        <v>58059</v>
      </c>
      <c r="F186" s="100">
        <v>66736</v>
      </c>
      <c r="G186" s="2"/>
      <c r="H186" s="2"/>
    </row>
    <row r="187" spans="1:8">
      <c r="A187" s="117" t="s">
        <v>555</v>
      </c>
      <c r="B187" s="117" t="s">
        <v>633</v>
      </c>
      <c r="C187" s="172">
        <v>6520</v>
      </c>
      <c r="D187" s="173">
        <v>53</v>
      </c>
      <c r="E187" s="88">
        <v>58328</v>
      </c>
      <c r="F187" s="88">
        <v>55336</v>
      </c>
      <c r="G187" s="2"/>
      <c r="H187" s="2"/>
    </row>
    <row r="188" spans="1:8" s="145" customFormat="1">
      <c r="A188" s="145" t="s">
        <v>458</v>
      </c>
      <c r="B188" s="145" t="s">
        <v>637</v>
      </c>
      <c r="C188" s="171">
        <v>35355</v>
      </c>
      <c r="D188" s="151">
        <v>51</v>
      </c>
      <c r="E188" s="1">
        <v>59155</v>
      </c>
      <c r="F188" s="100">
        <v>58605</v>
      </c>
      <c r="G188" s="2"/>
      <c r="H188" s="2"/>
    </row>
    <row r="189" spans="1:8">
      <c r="A189" s="145" t="s">
        <v>448</v>
      </c>
      <c r="B189" s="145" t="s">
        <v>605</v>
      </c>
      <c r="C189" s="171">
        <v>175021</v>
      </c>
      <c r="D189" s="151">
        <v>69</v>
      </c>
      <c r="E189" s="1">
        <v>63045</v>
      </c>
      <c r="F189" s="100">
        <v>26899</v>
      </c>
      <c r="G189" s="2"/>
      <c r="H189" s="2"/>
    </row>
    <row r="190" spans="1:8">
      <c r="A190" s="145" t="s">
        <v>459</v>
      </c>
      <c r="B190" s="145" t="s">
        <v>643</v>
      </c>
      <c r="C190" s="171">
        <v>7380</v>
      </c>
      <c r="D190" s="151">
        <v>50</v>
      </c>
      <c r="E190" s="100">
        <v>63576</v>
      </c>
      <c r="F190" s="100">
        <v>71006</v>
      </c>
      <c r="G190" s="2"/>
      <c r="H190" s="2"/>
    </row>
    <row r="191" spans="1:8">
      <c r="A191" s="117" t="s">
        <v>640</v>
      </c>
      <c r="B191" s="117" t="s">
        <v>641</v>
      </c>
      <c r="C191" s="172">
        <v>10799</v>
      </c>
      <c r="D191" s="173">
        <v>49</v>
      </c>
      <c r="E191" s="88">
        <v>70427</v>
      </c>
      <c r="F191" s="88">
        <v>65824</v>
      </c>
      <c r="G191" s="2"/>
      <c r="H191" s="2"/>
    </row>
    <row r="192" spans="1:8" s="145" customFormat="1">
      <c r="A192" s="145" t="s">
        <v>445</v>
      </c>
      <c r="B192" s="145" t="s">
        <v>634</v>
      </c>
      <c r="C192" s="171">
        <v>10503</v>
      </c>
      <c r="D192" s="151">
        <v>45</v>
      </c>
      <c r="E192" s="100">
        <v>71067</v>
      </c>
      <c r="F192" s="100">
        <v>55496</v>
      </c>
      <c r="G192" s="2"/>
      <c r="H192" s="2"/>
    </row>
    <row r="193" spans="1:8">
      <c r="A193" s="145" t="s">
        <v>644</v>
      </c>
      <c r="B193" s="145" t="s">
        <v>645</v>
      </c>
      <c r="C193" s="171">
        <v>17734</v>
      </c>
      <c r="D193" s="151">
        <v>46</v>
      </c>
      <c r="E193" s="1">
        <v>72726</v>
      </c>
      <c r="F193" s="100">
        <v>72313</v>
      </c>
      <c r="G193" s="2"/>
    </row>
    <row r="194" spans="1:8" s="145" customFormat="1">
      <c r="A194" s="145" t="s">
        <v>586</v>
      </c>
      <c r="B194" s="145" t="s">
        <v>646</v>
      </c>
      <c r="C194" s="155">
        <v>9000</v>
      </c>
      <c r="D194" s="151">
        <v>49</v>
      </c>
      <c r="E194" s="1">
        <v>74064</v>
      </c>
      <c r="F194" s="100">
        <v>72831</v>
      </c>
      <c r="G194" s="2"/>
      <c r="H194" s="2"/>
    </row>
    <row r="195" spans="1:8">
      <c r="A195" s="117" t="s">
        <v>648</v>
      </c>
      <c r="B195" s="117" t="s">
        <v>648</v>
      </c>
      <c r="C195" s="172">
        <v>5618</v>
      </c>
      <c r="D195" s="173">
        <v>49</v>
      </c>
      <c r="E195" s="88">
        <v>75718</v>
      </c>
      <c r="F195" s="88">
        <v>73540</v>
      </c>
      <c r="G195" s="2"/>
      <c r="H195" s="2"/>
    </row>
    <row r="196" spans="1:8">
      <c r="A196" s="145" t="s">
        <v>503</v>
      </c>
      <c r="B196" s="145" t="s">
        <v>631</v>
      </c>
      <c r="C196" s="171">
        <v>45766</v>
      </c>
      <c r="D196" s="151">
        <v>52</v>
      </c>
      <c r="E196" s="1">
        <v>76483</v>
      </c>
      <c r="F196" s="100">
        <v>49864</v>
      </c>
      <c r="G196" s="1"/>
      <c r="H196" s="2"/>
    </row>
    <row r="197" spans="1:8">
      <c r="A197" s="145" t="s">
        <v>649</v>
      </c>
      <c r="B197" s="145" t="s">
        <v>650</v>
      </c>
      <c r="C197" s="171">
        <v>13952</v>
      </c>
      <c r="D197" s="151">
        <v>60</v>
      </c>
      <c r="E197" s="1">
        <v>78404</v>
      </c>
      <c r="F197" s="100">
        <v>75728</v>
      </c>
      <c r="G197" s="2"/>
      <c r="H197" s="2"/>
    </row>
    <row r="198" spans="1:8" s="145" customFormat="1">
      <c r="A198" s="145" t="s">
        <v>503</v>
      </c>
      <c r="B198" s="145" t="s">
        <v>657</v>
      </c>
      <c r="C198" s="171">
        <v>8954</v>
      </c>
      <c r="D198" s="151">
        <v>54</v>
      </c>
      <c r="E198" s="1">
        <v>78531</v>
      </c>
      <c r="F198" s="100">
        <v>86396</v>
      </c>
      <c r="G198" s="1"/>
      <c r="H198" s="2"/>
    </row>
    <row r="199" spans="1:8">
      <c r="A199" s="117" t="s">
        <v>440</v>
      </c>
      <c r="B199" s="117" t="s">
        <v>653</v>
      </c>
      <c r="C199" s="172">
        <v>8766</v>
      </c>
      <c r="D199" s="173">
        <v>60</v>
      </c>
      <c r="E199" s="88">
        <v>78605</v>
      </c>
      <c r="F199" s="88">
        <v>80695</v>
      </c>
      <c r="G199" s="2"/>
      <c r="H199" s="2"/>
    </row>
    <row r="200" spans="1:8">
      <c r="A200" s="145" t="s">
        <v>450</v>
      </c>
      <c r="B200" s="145" t="s">
        <v>647</v>
      </c>
      <c r="C200" s="171">
        <v>6591</v>
      </c>
      <c r="D200" s="151">
        <v>44</v>
      </c>
      <c r="E200" s="1">
        <v>79206</v>
      </c>
      <c r="F200" s="100">
        <v>73437</v>
      </c>
      <c r="G200" s="2"/>
      <c r="H200" s="2"/>
    </row>
    <row r="201" spans="1:8" s="145" customFormat="1">
      <c r="A201" s="146" t="s">
        <v>503</v>
      </c>
      <c r="B201" s="145" t="s">
        <v>660</v>
      </c>
      <c r="C201" s="171">
        <v>45766</v>
      </c>
      <c r="D201" s="151">
        <v>54</v>
      </c>
      <c r="E201" s="1">
        <v>79559</v>
      </c>
      <c r="F201" s="100">
        <v>90360</v>
      </c>
      <c r="G201" s="1"/>
      <c r="H201" s="2"/>
    </row>
    <row r="202" spans="1:8" s="145" customFormat="1">
      <c r="A202" s="145" t="s">
        <v>547</v>
      </c>
      <c r="B202" s="145" t="s">
        <v>676</v>
      </c>
      <c r="C202" s="155">
        <v>4445</v>
      </c>
      <c r="D202" s="151">
        <v>47.5</v>
      </c>
      <c r="E202" s="1">
        <v>80859</v>
      </c>
      <c r="F202" s="100">
        <v>105968</v>
      </c>
      <c r="G202" s="2"/>
      <c r="H202" s="2"/>
    </row>
    <row r="203" spans="1:8">
      <c r="A203" s="117" t="s">
        <v>440</v>
      </c>
      <c r="B203" s="117" t="s">
        <v>655</v>
      </c>
      <c r="C203" s="172">
        <v>2935</v>
      </c>
      <c r="D203" s="173">
        <v>47</v>
      </c>
      <c r="E203" s="88">
        <v>81697</v>
      </c>
      <c r="F203" s="88">
        <v>84470</v>
      </c>
      <c r="G203" s="2"/>
      <c r="H203" s="2"/>
    </row>
    <row r="204" spans="1:8">
      <c r="A204" s="145" t="s">
        <v>654</v>
      </c>
      <c r="B204" s="145" t="s">
        <v>654</v>
      </c>
      <c r="C204" s="171">
        <v>12245</v>
      </c>
      <c r="D204" s="151">
        <v>48</v>
      </c>
      <c r="E204" s="100">
        <v>83008</v>
      </c>
      <c r="F204" s="100">
        <v>84228</v>
      </c>
      <c r="G204" s="2"/>
      <c r="H204" s="2"/>
    </row>
    <row r="205" spans="1:8">
      <c r="A205" s="145" t="s">
        <v>649</v>
      </c>
      <c r="B205" s="145" t="s">
        <v>658</v>
      </c>
      <c r="C205" s="171">
        <v>16460</v>
      </c>
      <c r="D205" s="151">
        <v>60</v>
      </c>
      <c r="E205" s="1">
        <v>83272</v>
      </c>
      <c r="F205" s="100">
        <v>87618</v>
      </c>
      <c r="G205" s="2"/>
      <c r="H205" s="2"/>
    </row>
    <row r="206" spans="1:8">
      <c r="A206" s="145" t="s">
        <v>448</v>
      </c>
      <c r="B206" s="145" t="s">
        <v>665</v>
      </c>
      <c r="C206" s="171">
        <v>175021</v>
      </c>
      <c r="D206" s="151">
        <v>49</v>
      </c>
      <c r="E206" s="1">
        <v>84106</v>
      </c>
      <c r="F206" s="100">
        <v>95308</v>
      </c>
      <c r="G206" s="2"/>
      <c r="H206" s="2"/>
    </row>
    <row r="207" spans="1:8">
      <c r="A207" s="117" t="s">
        <v>437</v>
      </c>
      <c r="B207" s="117" t="s">
        <v>673</v>
      </c>
      <c r="C207" s="172">
        <v>23818</v>
      </c>
      <c r="D207" s="173">
        <v>51</v>
      </c>
      <c r="E207" s="88">
        <v>84368</v>
      </c>
      <c r="F207" s="88">
        <v>102238</v>
      </c>
      <c r="G207" s="2"/>
      <c r="H207" s="2"/>
    </row>
    <row r="208" spans="1:8">
      <c r="A208" s="145" t="s">
        <v>450</v>
      </c>
      <c r="B208" s="145" t="s">
        <v>659</v>
      </c>
      <c r="C208" s="171">
        <v>7348</v>
      </c>
      <c r="D208" s="151">
        <v>48</v>
      </c>
      <c r="E208" s="1">
        <v>89392</v>
      </c>
      <c r="F208" s="100">
        <v>88125</v>
      </c>
      <c r="G208" s="2"/>
      <c r="H208" s="2"/>
    </row>
    <row r="209" spans="1:8">
      <c r="A209" s="145" t="s">
        <v>529</v>
      </c>
      <c r="B209" s="145" t="s">
        <v>663</v>
      </c>
      <c r="C209" s="171">
        <v>8153</v>
      </c>
      <c r="D209" s="151">
        <v>49.5</v>
      </c>
      <c r="E209" s="100">
        <v>90123</v>
      </c>
      <c r="F209" s="100">
        <v>93983</v>
      </c>
      <c r="G209" s="2"/>
      <c r="H209" s="2"/>
    </row>
    <row r="210" spans="1:8">
      <c r="A210" s="145" t="s">
        <v>542</v>
      </c>
      <c r="B210" s="145" t="s">
        <v>671</v>
      </c>
      <c r="C210" s="171">
        <v>7421</v>
      </c>
      <c r="D210" s="151">
        <v>47</v>
      </c>
      <c r="E210" s="1">
        <v>91405</v>
      </c>
      <c r="F210" s="100">
        <v>97873</v>
      </c>
      <c r="G210" s="2"/>
      <c r="H210" s="2"/>
    </row>
    <row r="211" spans="1:8" s="145" customFormat="1">
      <c r="A211" s="176" t="s">
        <v>503</v>
      </c>
      <c r="B211" s="117" t="s">
        <v>669</v>
      </c>
      <c r="C211" s="172" t="s">
        <v>154</v>
      </c>
      <c r="D211" s="173">
        <v>54</v>
      </c>
      <c r="E211" s="88">
        <v>92395</v>
      </c>
      <c r="F211" s="88">
        <v>97237</v>
      </c>
      <c r="G211" s="1"/>
      <c r="H211" s="2"/>
    </row>
    <row r="212" spans="1:8">
      <c r="A212" s="146" t="s">
        <v>649</v>
      </c>
      <c r="B212" s="145" t="s">
        <v>656</v>
      </c>
      <c r="C212" s="155">
        <v>4877</v>
      </c>
      <c r="D212" s="151">
        <v>56</v>
      </c>
      <c r="E212" s="1">
        <v>94514</v>
      </c>
      <c r="F212" s="100">
        <v>86029</v>
      </c>
      <c r="G212" s="2"/>
      <c r="H212" s="2"/>
    </row>
    <row r="213" spans="1:8">
      <c r="A213" s="145" t="s">
        <v>459</v>
      </c>
      <c r="B213" s="145" t="s">
        <v>662</v>
      </c>
      <c r="C213" s="171">
        <v>24840</v>
      </c>
      <c r="D213" s="151">
        <v>58</v>
      </c>
      <c r="E213" s="1">
        <v>94862</v>
      </c>
      <c r="F213" s="100">
        <v>92979</v>
      </c>
      <c r="G213" s="2"/>
      <c r="H213" s="2"/>
    </row>
    <row r="214" spans="1:8">
      <c r="A214" s="145" t="s">
        <v>423</v>
      </c>
      <c r="B214" s="145" t="s">
        <v>675</v>
      </c>
      <c r="C214" s="171">
        <v>13645</v>
      </c>
      <c r="D214" s="151">
        <v>53.5</v>
      </c>
      <c r="E214" s="1">
        <v>94920</v>
      </c>
      <c r="F214" s="100">
        <v>104080</v>
      </c>
      <c r="G214" s="2"/>
      <c r="H214" s="2"/>
    </row>
    <row r="215" spans="1:8">
      <c r="A215" s="117" t="s">
        <v>542</v>
      </c>
      <c r="B215" s="117" t="s">
        <v>667</v>
      </c>
      <c r="C215" s="172">
        <v>25113</v>
      </c>
      <c r="D215" s="173">
        <v>49.5</v>
      </c>
      <c r="E215" s="88">
        <v>99680</v>
      </c>
      <c r="F215" s="88">
        <v>96122</v>
      </c>
      <c r="G215" s="2"/>
      <c r="H215" s="2"/>
    </row>
    <row r="216" spans="1:8" s="145" customFormat="1">
      <c r="A216" s="145" t="s">
        <v>491</v>
      </c>
      <c r="B216" s="145" t="s">
        <v>666</v>
      </c>
      <c r="C216" s="171">
        <v>24324</v>
      </c>
      <c r="D216" s="151">
        <v>50</v>
      </c>
      <c r="E216" s="1">
        <v>100812</v>
      </c>
      <c r="F216" s="100">
        <v>95782</v>
      </c>
      <c r="G216" s="2"/>
      <c r="H216" s="2"/>
    </row>
    <row r="217" spans="1:8">
      <c r="A217" s="145" t="s">
        <v>499</v>
      </c>
      <c r="B217" s="145" t="s">
        <v>677</v>
      </c>
      <c r="C217" s="171">
        <v>21690</v>
      </c>
      <c r="D217" s="151">
        <v>54</v>
      </c>
      <c r="E217" s="1">
        <v>102749</v>
      </c>
      <c r="F217" s="100">
        <v>107427</v>
      </c>
      <c r="G217" s="1"/>
      <c r="H217" s="2"/>
    </row>
    <row r="218" spans="1:8">
      <c r="A218" s="145" t="s">
        <v>459</v>
      </c>
      <c r="B218" s="145" t="s">
        <v>672</v>
      </c>
      <c r="C218" s="171">
        <v>22335</v>
      </c>
      <c r="D218" s="151">
        <v>40.5</v>
      </c>
      <c r="E218" s="1">
        <v>106969</v>
      </c>
      <c r="F218" s="100">
        <v>101471</v>
      </c>
      <c r="G218" s="2"/>
      <c r="H218" s="2"/>
    </row>
    <row r="219" spans="1:8">
      <c r="A219" s="117" t="s">
        <v>649</v>
      </c>
      <c r="B219" s="117" t="s">
        <v>664</v>
      </c>
      <c r="C219" s="172">
        <v>1123</v>
      </c>
      <c r="D219" s="173">
        <v>48</v>
      </c>
      <c r="E219" s="88">
        <v>108336</v>
      </c>
      <c r="F219" s="88">
        <v>94309</v>
      </c>
      <c r="G219" s="2"/>
      <c r="H219" s="2"/>
    </row>
    <row r="220" spans="1:8">
      <c r="A220" s="145" t="s">
        <v>649</v>
      </c>
      <c r="B220" s="145" t="s">
        <v>674</v>
      </c>
      <c r="C220" s="171">
        <v>3084</v>
      </c>
      <c r="D220" s="151">
        <v>56</v>
      </c>
      <c r="E220" s="1">
        <v>111139</v>
      </c>
      <c r="F220" s="100">
        <v>103130</v>
      </c>
      <c r="G220" s="2"/>
      <c r="H220" s="2"/>
    </row>
    <row r="221" spans="1:8">
      <c r="A221" s="145" t="s">
        <v>651</v>
      </c>
      <c r="B221" s="145" t="s">
        <v>684</v>
      </c>
      <c r="C221" s="171">
        <v>12023</v>
      </c>
      <c r="D221" s="151">
        <v>46</v>
      </c>
      <c r="E221" s="1">
        <v>111631</v>
      </c>
      <c r="F221" s="100">
        <v>155122</v>
      </c>
      <c r="G221" s="2"/>
      <c r="H221" s="2"/>
    </row>
    <row r="222" spans="1:8">
      <c r="A222" s="145" t="s">
        <v>454</v>
      </c>
      <c r="B222" s="145" t="s">
        <v>668</v>
      </c>
      <c r="C222" s="171">
        <v>13206</v>
      </c>
      <c r="D222" s="151">
        <v>57</v>
      </c>
      <c r="E222" s="100">
        <v>113699</v>
      </c>
      <c r="F222" s="100">
        <v>96944</v>
      </c>
      <c r="G222" s="2"/>
      <c r="H222" s="2"/>
    </row>
    <row r="223" spans="1:8">
      <c r="A223" s="117" t="s">
        <v>649</v>
      </c>
      <c r="B223" s="117" t="s">
        <v>670</v>
      </c>
      <c r="C223" s="172">
        <v>40939</v>
      </c>
      <c r="D223" s="173">
        <v>56</v>
      </c>
      <c r="E223" s="88">
        <v>113816</v>
      </c>
      <c r="F223" s="88">
        <v>97565</v>
      </c>
      <c r="G223" s="2"/>
      <c r="H223" s="2"/>
    </row>
    <row r="224" spans="1:8">
      <c r="A224" s="145" t="s">
        <v>448</v>
      </c>
      <c r="B224" s="145" t="s">
        <v>698</v>
      </c>
      <c r="C224" s="171">
        <v>26258</v>
      </c>
      <c r="D224" s="151">
        <v>66</v>
      </c>
      <c r="E224" s="1">
        <v>114141</v>
      </c>
      <c r="F224" s="100">
        <v>112798</v>
      </c>
      <c r="G224" s="2"/>
      <c r="H224" s="2"/>
    </row>
    <row r="225" spans="1:8">
      <c r="A225" s="145" t="s">
        <v>564</v>
      </c>
      <c r="B225" s="145" t="s">
        <v>680</v>
      </c>
      <c r="C225" s="171">
        <v>18855</v>
      </c>
      <c r="D225" s="151">
        <v>45.5</v>
      </c>
      <c r="E225" s="1">
        <v>115151</v>
      </c>
      <c r="F225" s="100">
        <v>126426</v>
      </c>
      <c r="G225" s="2"/>
      <c r="H225" s="2"/>
    </row>
    <row r="226" spans="1:8">
      <c r="A226" s="145" t="s">
        <v>542</v>
      </c>
      <c r="B226" s="145" t="s">
        <v>681</v>
      </c>
      <c r="C226" s="171">
        <v>7743</v>
      </c>
      <c r="D226" s="151">
        <v>48.5</v>
      </c>
      <c r="E226" s="1">
        <v>121867</v>
      </c>
      <c r="F226" s="100">
        <v>132317</v>
      </c>
      <c r="G226" s="2"/>
      <c r="H226" s="2"/>
    </row>
    <row r="227" spans="1:8">
      <c r="A227" s="117" t="s">
        <v>440</v>
      </c>
      <c r="B227" s="117" t="s">
        <v>679</v>
      </c>
      <c r="C227" s="172">
        <v>14289</v>
      </c>
      <c r="D227" s="173">
        <v>52</v>
      </c>
      <c r="E227" s="88">
        <v>127879</v>
      </c>
      <c r="F227" s="88">
        <v>123856</v>
      </c>
      <c r="G227" s="1"/>
      <c r="H227" s="2"/>
    </row>
    <row r="228" spans="1:8">
      <c r="A228" s="145" t="s">
        <v>683</v>
      </c>
      <c r="B228" s="145" t="s">
        <v>683</v>
      </c>
      <c r="C228" s="171">
        <v>39695</v>
      </c>
      <c r="D228" s="151">
        <v>52</v>
      </c>
      <c r="E228" s="100">
        <v>131458</v>
      </c>
      <c r="F228" s="100">
        <v>147740</v>
      </c>
      <c r="G228" s="2"/>
      <c r="H228" s="2"/>
    </row>
    <row r="229" spans="1:8">
      <c r="A229" s="145" t="s">
        <v>649</v>
      </c>
      <c r="B229" s="145" t="s">
        <v>678</v>
      </c>
      <c r="C229" s="171">
        <v>23692</v>
      </c>
      <c r="D229" s="151">
        <v>60</v>
      </c>
      <c r="E229" s="1">
        <v>147248</v>
      </c>
      <c r="F229" s="100">
        <v>119413</v>
      </c>
      <c r="G229" s="2"/>
      <c r="H229" s="2"/>
    </row>
    <row r="230" spans="1:8">
      <c r="A230" s="145" t="s">
        <v>499</v>
      </c>
      <c r="B230" s="145" t="s">
        <v>682</v>
      </c>
      <c r="C230" s="171">
        <v>21938</v>
      </c>
      <c r="D230" s="151">
        <v>52</v>
      </c>
      <c r="E230" s="1">
        <v>148381</v>
      </c>
      <c r="F230" s="100">
        <v>144859</v>
      </c>
      <c r="G230" s="1"/>
      <c r="H230" s="2"/>
    </row>
    <row r="231" spans="1:8">
      <c r="A231" s="117" t="s">
        <v>547</v>
      </c>
      <c r="B231" s="117" t="s">
        <v>661</v>
      </c>
      <c r="C231" s="172">
        <v>8407</v>
      </c>
      <c r="D231" s="173">
        <v>49</v>
      </c>
      <c r="E231" s="88">
        <v>150355</v>
      </c>
      <c r="F231" s="88">
        <v>91985</v>
      </c>
      <c r="G231" s="2"/>
      <c r="H231" s="2"/>
    </row>
    <row r="232" spans="1:8" s="145" customFormat="1">
      <c r="A232" s="145" t="s">
        <v>542</v>
      </c>
      <c r="B232" s="145" t="s">
        <v>685</v>
      </c>
      <c r="C232" s="171">
        <v>12771</v>
      </c>
      <c r="D232" s="151">
        <v>53.5</v>
      </c>
      <c r="E232" s="1">
        <v>174594</v>
      </c>
      <c r="F232" s="100">
        <v>171981</v>
      </c>
      <c r="G232" s="2"/>
      <c r="H232" s="2"/>
    </row>
    <row r="233" spans="1:8">
      <c r="A233" s="145" t="s">
        <v>583</v>
      </c>
      <c r="B233" s="145" t="s">
        <v>688</v>
      </c>
      <c r="C233" s="171">
        <v>36337</v>
      </c>
      <c r="D233" s="151">
        <v>60</v>
      </c>
      <c r="E233" s="1">
        <v>180581</v>
      </c>
      <c r="F233" s="100">
        <v>184181</v>
      </c>
      <c r="G233" s="1"/>
      <c r="H233" s="2"/>
    </row>
    <row r="234" spans="1:8">
      <c r="A234" s="145" t="s">
        <v>459</v>
      </c>
      <c r="B234" s="145" t="s">
        <v>687</v>
      </c>
      <c r="C234" s="171">
        <v>7062</v>
      </c>
      <c r="D234" s="151">
        <v>60</v>
      </c>
      <c r="E234" s="1">
        <v>185162</v>
      </c>
      <c r="F234" s="100">
        <v>178347</v>
      </c>
      <c r="G234" s="2"/>
      <c r="H234" s="2"/>
    </row>
    <row r="235" spans="1:8">
      <c r="A235" s="117" t="s">
        <v>649</v>
      </c>
      <c r="B235" s="117" t="s">
        <v>686</v>
      </c>
      <c r="C235" s="172">
        <v>17363</v>
      </c>
      <c r="D235" s="173">
        <v>60</v>
      </c>
      <c r="E235" s="88">
        <v>188714</v>
      </c>
      <c r="F235" s="88">
        <v>178314</v>
      </c>
      <c r="G235" s="2"/>
      <c r="H235" s="2"/>
    </row>
    <row r="236" spans="1:8">
      <c r="A236" s="145" t="s">
        <v>542</v>
      </c>
      <c r="B236" s="145" t="s">
        <v>689</v>
      </c>
      <c r="C236" s="171">
        <v>45395</v>
      </c>
      <c r="D236" s="151">
        <v>58</v>
      </c>
      <c r="E236" s="1">
        <v>207543</v>
      </c>
      <c r="F236" s="100">
        <v>209606</v>
      </c>
      <c r="G236" s="2"/>
      <c r="H236" s="2"/>
    </row>
    <row r="237" spans="1:8">
      <c r="A237" s="145" t="s">
        <v>690</v>
      </c>
      <c r="B237" s="145" t="s">
        <v>690</v>
      </c>
      <c r="C237" s="171">
        <v>24896</v>
      </c>
      <c r="D237" s="151">
        <v>56</v>
      </c>
      <c r="E237" s="1">
        <v>213802</v>
      </c>
      <c r="F237" s="100">
        <v>227925</v>
      </c>
      <c r="G237" s="2"/>
      <c r="H237" s="2"/>
    </row>
    <row r="238" spans="1:8">
      <c r="A238" s="145" t="s">
        <v>542</v>
      </c>
      <c r="B238" s="145" t="s">
        <v>691</v>
      </c>
      <c r="C238" s="171">
        <v>17636</v>
      </c>
      <c r="D238" s="151">
        <v>58</v>
      </c>
      <c r="E238" s="1">
        <v>237802</v>
      </c>
      <c r="F238" s="100">
        <v>243059</v>
      </c>
      <c r="G238" s="2"/>
      <c r="H238" s="2"/>
    </row>
    <row r="239" spans="1:8">
      <c r="A239" s="117" t="s">
        <v>542</v>
      </c>
      <c r="B239" s="117" t="s">
        <v>692</v>
      </c>
      <c r="C239" s="172">
        <v>32531</v>
      </c>
      <c r="D239" s="173">
        <v>58</v>
      </c>
      <c r="E239" s="88">
        <v>253231</v>
      </c>
      <c r="F239" s="88">
        <v>255440</v>
      </c>
      <c r="G239" s="2"/>
      <c r="H239" s="2"/>
    </row>
    <row r="240" spans="1:8">
      <c r="A240" s="145" t="s">
        <v>640</v>
      </c>
      <c r="B240" s="145" t="s">
        <v>693</v>
      </c>
      <c r="C240" s="171">
        <v>53582</v>
      </c>
      <c r="D240" s="151">
        <v>60</v>
      </c>
      <c r="E240" s="100">
        <v>360427</v>
      </c>
      <c r="F240" s="100">
        <v>351054</v>
      </c>
      <c r="G240" s="2"/>
      <c r="H240" s="2"/>
    </row>
    <row r="242" spans="1:8" s="145" customFormat="1">
      <c r="A242" s="42"/>
      <c r="B242" s="42"/>
      <c r="C242" s="170"/>
      <c r="D242" s="152"/>
      <c r="E242" s="112"/>
      <c r="F242" s="177"/>
      <c r="G242"/>
      <c r="H242"/>
    </row>
    <row r="243" spans="1:8">
      <c r="A243" s="178" t="s">
        <v>703</v>
      </c>
      <c r="F243" s="149"/>
    </row>
    <row r="245" spans="1:8">
      <c r="F245" s="151"/>
    </row>
    <row r="246" spans="1:8">
      <c r="F246" s="151"/>
    </row>
  </sheetData>
  <printOptions gridLines="1"/>
  <pageMargins left="0.7" right="0.7" top="0.75" bottom="0.75" header="0.3" footer="0.3"/>
  <pageSetup scale="65" orientation="portrait" verticalDpi="300" r:id="rId1"/>
  <headerFooter>
    <oddHeader>&amp;C&amp;"-,Bold"&amp;14Public Library System Branch Statistics, FY10</oddHeader>
    <oddFooter>&amp;LMississippi Public Library Statistics, FY10, Branch Statistics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workbookViewId="0">
      <selection activeCell="A38" sqref="A38"/>
    </sheetView>
  </sheetViews>
  <sheetFormatPr defaultRowHeight="15"/>
  <cols>
    <col min="1" max="1" width="47" bestFit="1" customWidth="1"/>
    <col min="2" max="4" width="11.140625" style="5" bestFit="1" customWidth="1"/>
    <col min="5" max="5" width="11" style="6" customWidth="1"/>
    <col min="7" max="7" width="10.28515625" style="6" customWidth="1"/>
    <col min="8" max="8" width="10.140625" bestFit="1" customWidth="1"/>
    <col min="9" max="9" width="10.28515625" style="6" customWidth="1"/>
    <col min="10" max="10" width="10.140625" bestFit="1" customWidth="1"/>
    <col min="11" max="11" width="10.42578125" style="6" customWidth="1"/>
    <col min="12" max="12" width="11.140625" bestFit="1" customWidth="1"/>
    <col min="13" max="13" width="10.28515625" style="6" customWidth="1"/>
    <col min="14" max="14" width="10.140625" bestFit="1" customWidth="1"/>
    <col min="15" max="16" width="9.140625" hidden="1" customWidth="1"/>
  </cols>
  <sheetData>
    <row r="1" spans="1:16" ht="45">
      <c r="A1" s="9" t="s">
        <v>0</v>
      </c>
      <c r="B1" s="13" t="s">
        <v>69</v>
      </c>
      <c r="C1" s="13" t="s">
        <v>70</v>
      </c>
      <c r="D1" s="13" t="s">
        <v>71</v>
      </c>
      <c r="E1" s="14" t="s">
        <v>72</v>
      </c>
      <c r="F1" s="10" t="s">
        <v>73</v>
      </c>
      <c r="G1" s="14" t="s">
        <v>74</v>
      </c>
      <c r="H1" s="10" t="s">
        <v>75</v>
      </c>
      <c r="I1" s="14" t="s">
        <v>76</v>
      </c>
      <c r="J1" s="10" t="s">
        <v>77</v>
      </c>
      <c r="K1" s="14" t="s">
        <v>78</v>
      </c>
      <c r="L1" s="10" t="s">
        <v>79</v>
      </c>
      <c r="M1" s="14" t="s">
        <v>80</v>
      </c>
      <c r="N1" s="10" t="s">
        <v>81</v>
      </c>
    </row>
    <row r="2" spans="1:16">
      <c r="A2" s="117"/>
      <c r="B2" s="89"/>
      <c r="C2" s="89"/>
      <c r="D2" s="89"/>
      <c r="E2" s="120"/>
      <c r="F2" s="117"/>
      <c r="G2" s="120"/>
      <c r="H2" s="117"/>
      <c r="I2" s="120"/>
      <c r="J2" s="117"/>
      <c r="K2" s="120"/>
      <c r="L2" s="117"/>
      <c r="M2" s="120"/>
      <c r="N2" s="117"/>
    </row>
    <row r="3" spans="1:16">
      <c r="A3" s="111" t="s">
        <v>406</v>
      </c>
    </row>
    <row r="4" spans="1:16">
      <c r="A4" t="s">
        <v>13</v>
      </c>
      <c r="B4" s="5">
        <v>0</v>
      </c>
      <c r="C4" s="5">
        <v>69631</v>
      </c>
      <c r="D4" s="5">
        <v>69631</v>
      </c>
      <c r="E4" s="6">
        <f t="shared" ref="E4:E12" si="0">(D4/O4)</f>
        <v>8.7245959152988348</v>
      </c>
      <c r="F4" s="5">
        <v>14921</v>
      </c>
      <c r="G4" s="6">
        <f t="shared" ref="G4:G12" si="1">(F4/O4)</f>
        <v>1.8695652173913044</v>
      </c>
      <c r="H4" s="5">
        <v>39965</v>
      </c>
      <c r="I4" s="6">
        <f t="shared" ref="I4:I12" si="2">(H4/O4)</f>
        <v>5.0075178549054007</v>
      </c>
      <c r="J4" s="5">
        <v>12571</v>
      </c>
      <c r="K4" s="6">
        <f t="shared" ref="K4:K12" si="3">(J4/O4)</f>
        <v>1.575115900263125</v>
      </c>
      <c r="L4" s="5">
        <v>137088</v>
      </c>
      <c r="M4" s="6">
        <f t="shared" ref="M4:M12" si="4">(L4/O4)</f>
        <v>17.176794887858666</v>
      </c>
      <c r="N4" s="4">
        <v>0</v>
      </c>
      <c r="O4" s="1">
        <v>7981</v>
      </c>
      <c r="P4" t="s">
        <v>155</v>
      </c>
    </row>
    <row r="5" spans="1:16">
      <c r="A5" t="s">
        <v>17</v>
      </c>
      <c r="B5" s="5">
        <v>6600</v>
      </c>
      <c r="C5" s="5">
        <v>68500</v>
      </c>
      <c r="D5" s="5">
        <v>75100</v>
      </c>
      <c r="E5" s="6">
        <f t="shared" si="0"/>
        <v>7.3068690406693912</v>
      </c>
      <c r="F5" s="5">
        <v>3825</v>
      </c>
      <c r="G5" s="6">
        <f t="shared" si="1"/>
        <v>0.37215411558669004</v>
      </c>
      <c r="H5" s="5">
        <v>44639</v>
      </c>
      <c r="I5" s="6">
        <f t="shared" si="2"/>
        <v>4.3431601478886943</v>
      </c>
      <c r="J5" s="5">
        <v>6093</v>
      </c>
      <c r="K5" s="6">
        <f t="shared" si="3"/>
        <v>0.59281961471103328</v>
      </c>
      <c r="L5" s="5">
        <v>129657</v>
      </c>
      <c r="M5" s="6">
        <f t="shared" si="4"/>
        <v>12.615002918855808</v>
      </c>
      <c r="N5" s="4">
        <v>0</v>
      </c>
      <c r="O5" s="1">
        <v>10278</v>
      </c>
      <c r="P5" t="s">
        <v>155</v>
      </c>
    </row>
    <row r="6" spans="1:16">
      <c r="A6" t="s">
        <v>27</v>
      </c>
      <c r="B6" s="5">
        <v>30500</v>
      </c>
      <c r="C6" s="5">
        <v>47250</v>
      </c>
      <c r="D6" s="5">
        <v>77750</v>
      </c>
      <c r="E6" s="6">
        <f t="shared" si="0"/>
        <v>7.229195722919572</v>
      </c>
      <c r="F6" s="5">
        <v>21436</v>
      </c>
      <c r="G6" s="6">
        <f t="shared" si="1"/>
        <v>1.993119479311948</v>
      </c>
      <c r="H6" s="5">
        <v>45008</v>
      </c>
      <c r="I6" s="6">
        <f t="shared" si="2"/>
        <v>4.1848442584844259</v>
      </c>
      <c r="J6" s="5">
        <v>15524</v>
      </c>
      <c r="K6" s="6">
        <f t="shared" si="3"/>
        <v>1.4434216643421665</v>
      </c>
      <c r="L6" s="5">
        <v>159718</v>
      </c>
      <c r="M6" s="6">
        <f t="shared" si="4"/>
        <v>14.850581125058113</v>
      </c>
      <c r="N6" s="5">
        <v>15154</v>
      </c>
      <c r="O6" s="1">
        <v>10755</v>
      </c>
      <c r="P6" t="s">
        <v>155</v>
      </c>
    </row>
    <row r="7" spans="1:16">
      <c r="A7" t="s">
        <v>29</v>
      </c>
      <c r="B7" s="5">
        <v>13125</v>
      </c>
      <c r="C7" s="5">
        <v>42500</v>
      </c>
      <c r="D7" s="5">
        <v>55625</v>
      </c>
      <c r="E7" s="6">
        <f t="shared" si="0"/>
        <v>5.6708125191150982</v>
      </c>
      <c r="F7" s="5">
        <v>1768</v>
      </c>
      <c r="G7" s="6">
        <f t="shared" si="1"/>
        <v>0.18024263431542462</v>
      </c>
      <c r="H7" s="5">
        <v>48296</v>
      </c>
      <c r="I7" s="6">
        <f t="shared" si="2"/>
        <v>4.9236415536751963</v>
      </c>
      <c r="J7" s="5">
        <v>14945</v>
      </c>
      <c r="K7" s="6">
        <f t="shared" si="3"/>
        <v>1.5236007747986542</v>
      </c>
      <c r="L7" s="5">
        <v>120634</v>
      </c>
      <c r="M7" s="6">
        <f t="shared" si="4"/>
        <v>12.298297481904374</v>
      </c>
      <c r="N7" s="4">
        <v>0</v>
      </c>
      <c r="O7" s="1">
        <v>9809</v>
      </c>
      <c r="P7" t="s">
        <v>155</v>
      </c>
    </row>
    <row r="8" spans="1:16">
      <c r="A8" t="s">
        <v>39</v>
      </c>
      <c r="B8" s="5">
        <v>12000</v>
      </c>
      <c r="C8" s="5">
        <v>37000</v>
      </c>
      <c r="D8" s="5">
        <v>49000</v>
      </c>
      <c r="E8" s="6">
        <f t="shared" si="0"/>
        <v>5.8395900369443448</v>
      </c>
      <c r="F8" s="4">
        <v>0</v>
      </c>
      <c r="G8" s="6">
        <f t="shared" si="1"/>
        <v>0</v>
      </c>
      <c r="H8" s="5">
        <v>41759</v>
      </c>
      <c r="I8" s="6">
        <f t="shared" si="2"/>
        <v>4.9766416398522226</v>
      </c>
      <c r="J8" s="4">
        <v>0</v>
      </c>
      <c r="K8" s="6">
        <f t="shared" si="3"/>
        <v>0</v>
      </c>
      <c r="L8" s="5">
        <v>90759</v>
      </c>
      <c r="M8" s="6">
        <f t="shared" si="4"/>
        <v>10.816231676796567</v>
      </c>
      <c r="N8" s="4">
        <v>0</v>
      </c>
      <c r="O8" s="1">
        <v>8391</v>
      </c>
      <c r="P8" t="s">
        <v>155</v>
      </c>
    </row>
    <row r="9" spans="1:16">
      <c r="A9" t="s">
        <v>46</v>
      </c>
      <c r="B9" s="5">
        <v>9737</v>
      </c>
      <c r="C9" s="5">
        <v>56544</v>
      </c>
      <c r="D9" s="5">
        <v>66281</v>
      </c>
      <c r="E9" s="6">
        <f t="shared" si="0"/>
        <v>5.6986501590576903</v>
      </c>
      <c r="F9" s="4">
        <v>0</v>
      </c>
      <c r="G9" s="6">
        <f t="shared" si="1"/>
        <v>0</v>
      </c>
      <c r="H9" s="5">
        <v>49352</v>
      </c>
      <c r="I9" s="6">
        <f t="shared" si="2"/>
        <v>4.2431433238758487</v>
      </c>
      <c r="J9" s="5">
        <v>7000</v>
      </c>
      <c r="K9" s="6">
        <f t="shared" si="3"/>
        <v>0.60183991058378472</v>
      </c>
      <c r="L9" s="5">
        <v>122633</v>
      </c>
      <c r="M9" s="6">
        <f t="shared" si="4"/>
        <v>10.543633393517325</v>
      </c>
      <c r="N9" s="4">
        <v>0</v>
      </c>
      <c r="O9" s="1">
        <v>11631</v>
      </c>
      <c r="P9" t="s">
        <v>155</v>
      </c>
    </row>
    <row r="10" spans="1:16">
      <c r="A10" t="s">
        <v>50</v>
      </c>
      <c r="B10" s="5">
        <v>11000</v>
      </c>
      <c r="C10" s="5">
        <v>64593</v>
      </c>
      <c r="D10" s="5">
        <v>75593</v>
      </c>
      <c r="E10" s="6">
        <f t="shared" si="0"/>
        <v>10.74985779294653</v>
      </c>
      <c r="F10" s="4">
        <v>0</v>
      </c>
      <c r="G10" s="6">
        <f t="shared" si="1"/>
        <v>0</v>
      </c>
      <c r="H10" s="5">
        <v>59867</v>
      </c>
      <c r="I10" s="6">
        <f t="shared" si="2"/>
        <v>8.5135096700796353</v>
      </c>
      <c r="J10" s="5">
        <v>13010</v>
      </c>
      <c r="K10" s="6">
        <f t="shared" si="3"/>
        <v>1.850113765642776</v>
      </c>
      <c r="L10" s="5">
        <v>148470</v>
      </c>
      <c r="M10" s="6">
        <f t="shared" si="4"/>
        <v>21.113481228668942</v>
      </c>
      <c r="N10" s="5">
        <v>15000</v>
      </c>
      <c r="O10" s="1">
        <v>7032</v>
      </c>
      <c r="P10" t="s">
        <v>155</v>
      </c>
    </row>
    <row r="11" spans="1:16">
      <c r="A11" t="s">
        <v>54</v>
      </c>
      <c r="B11" s="5">
        <v>4800</v>
      </c>
      <c r="C11" s="5">
        <v>70000</v>
      </c>
      <c r="D11" s="5">
        <v>74800</v>
      </c>
      <c r="E11" s="6">
        <f t="shared" si="0"/>
        <v>5.9186580155087833</v>
      </c>
      <c r="F11" s="5">
        <v>10858</v>
      </c>
      <c r="G11" s="6">
        <f t="shared" si="1"/>
        <v>0.85915492957746475</v>
      </c>
      <c r="H11" s="5">
        <v>51418</v>
      </c>
      <c r="I11" s="6">
        <f t="shared" si="2"/>
        <v>4.0685235005538853</v>
      </c>
      <c r="J11" s="5">
        <v>500</v>
      </c>
      <c r="K11" s="6">
        <f t="shared" si="3"/>
        <v>3.9563222028802025E-2</v>
      </c>
      <c r="L11" s="5">
        <v>137576</v>
      </c>
      <c r="M11" s="6">
        <f t="shared" si="4"/>
        <v>10.885899667668935</v>
      </c>
      <c r="N11" s="4">
        <v>0</v>
      </c>
      <c r="O11" s="1">
        <v>12638</v>
      </c>
      <c r="P11" t="s">
        <v>155</v>
      </c>
    </row>
    <row r="12" spans="1:16">
      <c r="A12" t="s">
        <v>61</v>
      </c>
      <c r="B12" s="5">
        <v>5100</v>
      </c>
      <c r="C12" s="5">
        <v>33100</v>
      </c>
      <c r="D12" s="5">
        <v>38200</v>
      </c>
      <c r="E12" s="6">
        <f t="shared" si="0"/>
        <v>2.7735424381035361</v>
      </c>
      <c r="F12" s="5">
        <v>2000</v>
      </c>
      <c r="G12" s="6">
        <f t="shared" si="1"/>
        <v>0.14521164597400713</v>
      </c>
      <c r="H12" s="5">
        <v>42017</v>
      </c>
      <c r="I12" s="6">
        <f t="shared" si="2"/>
        <v>3.0506788644449285</v>
      </c>
      <c r="J12" s="5">
        <v>7068</v>
      </c>
      <c r="K12" s="6">
        <f t="shared" si="3"/>
        <v>0.51317795687214118</v>
      </c>
      <c r="L12" s="5">
        <v>89285</v>
      </c>
      <c r="M12" s="6">
        <f t="shared" si="4"/>
        <v>6.4826109053946128</v>
      </c>
      <c r="N12" s="4">
        <v>0</v>
      </c>
      <c r="O12" s="1">
        <v>13773</v>
      </c>
      <c r="P12" t="s">
        <v>155</v>
      </c>
    </row>
    <row r="13" spans="1:16">
      <c r="A13" s="117"/>
      <c r="B13" s="89"/>
      <c r="C13" s="89"/>
      <c r="D13" s="89"/>
      <c r="E13" s="120"/>
      <c r="F13" s="89"/>
      <c r="G13" s="120"/>
      <c r="H13" s="89"/>
      <c r="I13" s="120"/>
      <c r="J13" s="89"/>
      <c r="K13" s="120"/>
      <c r="L13" s="89"/>
      <c r="M13" s="120"/>
      <c r="N13" s="121"/>
      <c r="O13" s="1"/>
    </row>
    <row r="14" spans="1:16">
      <c r="A14" s="42" t="s">
        <v>407</v>
      </c>
      <c r="F14" s="5"/>
      <c r="H14" s="5"/>
      <c r="J14" s="5"/>
      <c r="L14" s="5"/>
      <c r="N14" s="4"/>
      <c r="O14" s="1"/>
    </row>
    <row r="15" spans="1:16">
      <c r="A15" t="s">
        <v>15</v>
      </c>
      <c r="B15" s="5">
        <v>170614</v>
      </c>
      <c r="C15" s="5">
        <v>289200</v>
      </c>
      <c r="D15" s="5">
        <v>459814</v>
      </c>
      <c r="E15" s="6">
        <f t="shared" ref="E15:E28" si="5">(D15/O15)</f>
        <v>12.506500571179895</v>
      </c>
      <c r="F15" s="5">
        <v>7634</v>
      </c>
      <c r="G15" s="6">
        <f t="shared" ref="G15:G28" si="6">(F15/O15)</f>
        <v>0.20763749116031116</v>
      </c>
      <c r="H15" s="5">
        <v>112748</v>
      </c>
      <c r="I15" s="6">
        <f t="shared" ref="I15:I28" si="7">(H15/O15)</f>
        <v>3.0666376543545666</v>
      </c>
      <c r="J15" s="5">
        <v>46336</v>
      </c>
      <c r="K15" s="6">
        <f t="shared" ref="K15:K28" si="8">(J15/O15)</f>
        <v>1.2602948376217158</v>
      </c>
      <c r="L15" s="5">
        <v>626532</v>
      </c>
      <c r="M15" s="6">
        <f t="shared" ref="M15:M28" si="9">(L15/O15)</f>
        <v>17.041070554316487</v>
      </c>
      <c r="N15" s="5">
        <v>9054</v>
      </c>
      <c r="O15" s="1">
        <v>36766</v>
      </c>
      <c r="P15" t="s">
        <v>157</v>
      </c>
    </row>
    <row r="16" spans="1:16">
      <c r="A16" t="s">
        <v>16</v>
      </c>
      <c r="B16" s="5">
        <v>242267</v>
      </c>
      <c r="C16" s="5">
        <v>190500</v>
      </c>
      <c r="D16" s="5">
        <v>432767</v>
      </c>
      <c r="E16" s="6">
        <f t="shared" si="5"/>
        <v>16.06649094149094</v>
      </c>
      <c r="F16" s="5">
        <v>13288</v>
      </c>
      <c r="G16" s="6">
        <f t="shared" si="6"/>
        <v>0.49331749331749331</v>
      </c>
      <c r="H16" s="5">
        <v>90533</v>
      </c>
      <c r="I16" s="6">
        <f t="shared" si="7"/>
        <v>3.3610409860409862</v>
      </c>
      <c r="J16" s="5">
        <v>38626</v>
      </c>
      <c r="K16" s="6">
        <f t="shared" si="8"/>
        <v>1.433991683991684</v>
      </c>
      <c r="L16" s="5">
        <v>575214</v>
      </c>
      <c r="M16" s="6">
        <f t="shared" si="9"/>
        <v>21.354841104841103</v>
      </c>
      <c r="N16" s="4">
        <v>0</v>
      </c>
      <c r="O16" s="1">
        <v>26936</v>
      </c>
      <c r="P16" t="s">
        <v>157</v>
      </c>
    </row>
    <row r="17" spans="1:16">
      <c r="A17" t="s">
        <v>20</v>
      </c>
      <c r="B17" s="5">
        <v>97088</v>
      </c>
      <c r="C17" s="5">
        <v>150993</v>
      </c>
      <c r="D17" s="5">
        <v>248081</v>
      </c>
      <c r="E17" s="6">
        <f t="shared" si="5"/>
        <v>6.5246699279364577</v>
      </c>
      <c r="F17" s="5">
        <v>16338</v>
      </c>
      <c r="G17" s="6">
        <f t="shared" si="6"/>
        <v>0.42969859554994477</v>
      </c>
      <c r="H17" s="5">
        <v>120022</v>
      </c>
      <c r="I17" s="6">
        <f t="shared" si="7"/>
        <v>3.1566461522276579</v>
      </c>
      <c r="J17" s="5">
        <v>78056</v>
      </c>
      <c r="K17" s="6">
        <f t="shared" si="8"/>
        <v>2.0529167324180739</v>
      </c>
      <c r="L17" s="5">
        <v>462497</v>
      </c>
      <c r="M17" s="6">
        <f t="shared" si="9"/>
        <v>12.163931408132134</v>
      </c>
      <c r="N17" s="5">
        <v>14798</v>
      </c>
      <c r="O17" s="1">
        <v>38022</v>
      </c>
      <c r="P17" t="s">
        <v>157</v>
      </c>
    </row>
    <row r="18" spans="1:16">
      <c r="A18" t="s">
        <v>22</v>
      </c>
      <c r="B18" s="5">
        <v>114199</v>
      </c>
      <c r="C18" s="5">
        <v>240833</v>
      </c>
      <c r="D18" s="5">
        <v>355032</v>
      </c>
      <c r="E18" s="6">
        <f t="shared" si="5"/>
        <v>10.101345776310923</v>
      </c>
      <c r="F18" s="5">
        <v>10791</v>
      </c>
      <c r="G18" s="6">
        <f t="shared" si="6"/>
        <v>0.30702478163143371</v>
      </c>
      <c r="H18" s="5">
        <v>102060</v>
      </c>
      <c r="I18" s="6">
        <f t="shared" si="7"/>
        <v>2.9038040231029676</v>
      </c>
      <c r="J18" s="5">
        <v>54388</v>
      </c>
      <c r="K18" s="6">
        <f t="shared" si="8"/>
        <v>1.5474435940478561</v>
      </c>
      <c r="L18" s="5">
        <v>522271</v>
      </c>
      <c r="M18" s="6">
        <f t="shared" si="9"/>
        <v>14.85961817509318</v>
      </c>
      <c r="N18" s="4">
        <v>0</v>
      </c>
      <c r="O18" s="1">
        <v>35147</v>
      </c>
      <c r="P18" t="s">
        <v>157</v>
      </c>
    </row>
    <row r="19" spans="1:16">
      <c r="A19" t="s">
        <v>23</v>
      </c>
      <c r="B19" s="5">
        <v>130430</v>
      </c>
      <c r="C19" s="5">
        <v>85000</v>
      </c>
      <c r="D19" s="5">
        <v>215430</v>
      </c>
      <c r="E19" s="6">
        <f t="shared" si="5"/>
        <v>9.3478260869565215</v>
      </c>
      <c r="F19" s="5">
        <v>1565</v>
      </c>
      <c r="G19" s="6">
        <f t="shared" si="6"/>
        <v>6.7907662934999571E-2</v>
      </c>
      <c r="H19" s="5">
        <v>71596</v>
      </c>
      <c r="I19" s="6">
        <f t="shared" si="7"/>
        <v>3.1066562527119674</v>
      </c>
      <c r="J19" s="5">
        <v>51845</v>
      </c>
      <c r="K19" s="6">
        <f t="shared" si="8"/>
        <v>2.2496311724377334</v>
      </c>
      <c r="L19" s="5">
        <v>340436</v>
      </c>
      <c r="M19" s="6">
        <f t="shared" si="9"/>
        <v>14.772021175041221</v>
      </c>
      <c r="N19" s="5">
        <v>14450</v>
      </c>
      <c r="O19" s="1">
        <v>23046</v>
      </c>
      <c r="P19" t="s">
        <v>157</v>
      </c>
    </row>
    <row r="20" spans="1:16">
      <c r="A20" t="s">
        <v>25</v>
      </c>
      <c r="B20" s="5">
        <v>175837</v>
      </c>
      <c r="C20" s="5">
        <v>171935</v>
      </c>
      <c r="D20" s="5">
        <v>347772</v>
      </c>
      <c r="E20" s="6">
        <f t="shared" si="5"/>
        <v>10.061973786997656</v>
      </c>
      <c r="F20" s="4">
        <v>0</v>
      </c>
      <c r="G20" s="6">
        <f t="shared" si="6"/>
        <v>0</v>
      </c>
      <c r="H20" s="5">
        <v>107493</v>
      </c>
      <c r="I20" s="6">
        <f t="shared" si="7"/>
        <v>3.1100598906344934</v>
      </c>
      <c r="J20" s="5">
        <v>12969</v>
      </c>
      <c r="K20" s="6">
        <f t="shared" si="8"/>
        <v>0.37522784480513843</v>
      </c>
      <c r="L20" s="5">
        <v>468234</v>
      </c>
      <c r="M20" s="6">
        <f t="shared" si="9"/>
        <v>13.547261522437289</v>
      </c>
      <c r="N20" s="4">
        <v>0</v>
      </c>
      <c r="O20" s="1">
        <v>34563</v>
      </c>
      <c r="P20" t="s">
        <v>157</v>
      </c>
    </row>
    <row r="21" spans="1:16">
      <c r="A21" t="s">
        <v>32</v>
      </c>
      <c r="B21" s="5">
        <v>32650</v>
      </c>
      <c r="C21" s="5">
        <v>107334</v>
      </c>
      <c r="D21" s="5">
        <v>139984</v>
      </c>
      <c r="E21" s="6">
        <f t="shared" si="5"/>
        <v>4.320360482701151</v>
      </c>
      <c r="F21" s="4">
        <v>0</v>
      </c>
      <c r="G21" s="6">
        <f t="shared" si="6"/>
        <v>0</v>
      </c>
      <c r="H21" s="5">
        <v>116402</v>
      </c>
      <c r="I21" s="6">
        <f t="shared" si="7"/>
        <v>3.5925434400172835</v>
      </c>
      <c r="J21" s="5">
        <v>29515</v>
      </c>
      <c r="K21" s="6">
        <f t="shared" si="8"/>
        <v>0.91092867504089381</v>
      </c>
      <c r="L21" s="5">
        <v>285901</v>
      </c>
      <c r="M21" s="6">
        <f t="shared" si="9"/>
        <v>8.8238325977593277</v>
      </c>
      <c r="N21" s="4">
        <v>0</v>
      </c>
      <c r="O21" s="1">
        <v>32401</v>
      </c>
      <c r="P21" t="s">
        <v>157</v>
      </c>
    </row>
    <row r="22" spans="1:16">
      <c r="A22" t="s">
        <v>40</v>
      </c>
      <c r="B22" s="5">
        <v>10000</v>
      </c>
      <c r="C22" s="5">
        <v>142000</v>
      </c>
      <c r="D22" s="5">
        <v>152000</v>
      </c>
      <c r="E22" s="6">
        <f t="shared" si="5"/>
        <v>4.1192411924119243</v>
      </c>
      <c r="F22" s="5">
        <v>9899</v>
      </c>
      <c r="G22" s="6">
        <f t="shared" si="6"/>
        <v>0.26826558265582656</v>
      </c>
      <c r="H22" s="5">
        <v>74035</v>
      </c>
      <c r="I22" s="6">
        <f t="shared" si="7"/>
        <v>2.006368563685637</v>
      </c>
      <c r="J22" s="5">
        <v>17974</v>
      </c>
      <c r="K22" s="6">
        <f t="shared" si="8"/>
        <v>0.48710027100271003</v>
      </c>
      <c r="L22" s="5">
        <v>253908</v>
      </c>
      <c r="M22" s="6">
        <f t="shared" si="9"/>
        <v>6.8809756097560975</v>
      </c>
      <c r="N22" s="4">
        <v>0</v>
      </c>
      <c r="O22" s="1">
        <v>36900</v>
      </c>
      <c r="P22" t="s">
        <v>157</v>
      </c>
    </row>
    <row r="23" spans="1:16">
      <c r="A23" t="s">
        <v>44</v>
      </c>
      <c r="B23" s="5">
        <v>41736</v>
      </c>
      <c r="C23" s="5">
        <v>216200</v>
      </c>
      <c r="D23" s="5">
        <v>257936</v>
      </c>
      <c r="E23" s="6">
        <f t="shared" si="5"/>
        <v>8.5121774140320774</v>
      </c>
      <c r="F23" s="5">
        <v>706</v>
      </c>
      <c r="G23" s="6">
        <f t="shared" si="6"/>
        <v>2.3298792158933403E-2</v>
      </c>
      <c r="H23" s="5">
        <v>76775</v>
      </c>
      <c r="I23" s="6">
        <f t="shared" si="7"/>
        <v>2.5336611444789123</v>
      </c>
      <c r="J23" s="5">
        <v>9000</v>
      </c>
      <c r="K23" s="6">
        <f t="shared" si="8"/>
        <v>0.29701009834334369</v>
      </c>
      <c r="L23" s="5">
        <v>344417</v>
      </c>
      <c r="M23" s="6">
        <f t="shared" si="9"/>
        <v>11.366147449013267</v>
      </c>
      <c r="N23" s="4">
        <v>0</v>
      </c>
      <c r="O23" s="1">
        <v>30302</v>
      </c>
      <c r="P23" t="s">
        <v>157</v>
      </c>
    </row>
    <row r="24" spans="1:16">
      <c r="A24" t="s">
        <v>51</v>
      </c>
      <c r="B24" s="5">
        <v>57879</v>
      </c>
      <c r="C24" s="5">
        <v>277000</v>
      </c>
      <c r="D24" s="5">
        <v>334879</v>
      </c>
      <c r="E24" s="6">
        <f t="shared" si="5"/>
        <v>8.7492880470280863</v>
      </c>
      <c r="F24" s="5">
        <v>16721</v>
      </c>
      <c r="G24" s="6">
        <f t="shared" si="6"/>
        <v>0.43686479425212277</v>
      </c>
      <c r="H24" s="5">
        <v>129765</v>
      </c>
      <c r="I24" s="6">
        <f t="shared" si="7"/>
        <v>3.3903331156107122</v>
      </c>
      <c r="J24" s="5">
        <v>47235</v>
      </c>
      <c r="K24" s="6">
        <f t="shared" si="8"/>
        <v>1.2340953625081645</v>
      </c>
      <c r="L24" s="5">
        <v>528600</v>
      </c>
      <c r="M24" s="6">
        <f t="shared" si="9"/>
        <v>13.810581319399086</v>
      </c>
      <c r="N24" s="4">
        <v>0</v>
      </c>
      <c r="O24" s="1">
        <v>38275</v>
      </c>
      <c r="P24" t="s">
        <v>157</v>
      </c>
    </row>
    <row r="25" spans="1:16">
      <c r="A25" t="s">
        <v>53</v>
      </c>
      <c r="B25" s="5">
        <v>118804</v>
      </c>
      <c r="C25" s="5">
        <v>297742</v>
      </c>
      <c r="D25" s="5">
        <v>416546</v>
      </c>
      <c r="E25" s="6">
        <f t="shared" si="5"/>
        <v>14.067747382641</v>
      </c>
      <c r="F25" s="4">
        <v>0</v>
      </c>
      <c r="G25" s="6">
        <f t="shared" si="6"/>
        <v>0</v>
      </c>
      <c r="H25" s="5">
        <v>103300</v>
      </c>
      <c r="I25" s="6">
        <f t="shared" si="7"/>
        <v>3.4886862546437016</v>
      </c>
      <c r="J25" s="5">
        <v>91914</v>
      </c>
      <c r="K25" s="6">
        <f t="shared" si="8"/>
        <v>3.1041540020263425</v>
      </c>
      <c r="L25" s="5">
        <v>611760</v>
      </c>
      <c r="M25" s="6">
        <f t="shared" si="9"/>
        <v>20.660587639311043</v>
      </c>
      <c r="N25" s="4">
        <v>0</v>
      </c>
      <c r="O25" s="1">
        <v>29610</v>
      </c>
      <c r="P25" t="s">
        <v>157</v>
      </c>
    </row>
    <row r="26" spans="1:16">
      <c r="A26" t="s">
        <v>57</v>
      </c>
      <c r="B26" s="5">
        <v>15000</v>
      </c>
      <c r="C26" s="5">
        <v>137314</v>
      </c>
      <c r="D26" s="5">
        <v>152314</v>
      </c>
      <c r="E26" s="6">
        <f t="shared" si="5"/>
        <v>5.5868393060191472</v>
      </c>
      <c r="F26" s="5">
        <v>2300</v>
      </c>
      <c r="G26" s="6">
        <f t="shared" si="6"/>
        <v>8.4363422954186987E-2</v>
      </c>
      <c r="H26" s="5">
        <v>75324</v>
      </c>
      <c r="I26" s="6">
        <f t="shared" si="7"/>
        <v>2.7628654220005133</v>
      </c>
      <c r="J26" s="5">
        <v>39819</v>
      </c>
      <c r="K26" s="6">
        <f t="shared" si="8"/>
        <v>1.4605509298316399</v>
      </c>
      <c r="L26" s="5">
        <v>269757</v>
      </c>
      <c r="M26" s="6">
        <f t="shared" si="9"/>
        <v>9.8946190808054872</v>
      </c>
      <c r="N26" s="4">
        <v>0</v>
      </c>
      <c r="O26" s="1">
        <v>27263</v>
      </c>
      <c r="P26" t="s">
        <v>157</v>
      </c>
    </row>
    <row r="27" spans="1:16">
      <c r="A27" t="s">
        <v>60</v>
      </c>
      <c r="B27" s="5">
        <v>108114</v>
      </c>
      <c r="C27" s="5">
        <v>112000</v>
      </c>
      <c r="D27" s="5">
        <v>220114</v>
      </c>
      <c r="E27" s="6">
        <f t="shared" si="5"/>
        <v>10.657209257286723</v>
      </c>
      <c r="F27" s="5">
        <v>8509</v>
      </c>
      <c r="G27" s="6">
        <f t="shared" si="6"/>
        <v>0.41197830928633677</v>
      </c>
      <c r="H27" s="5">
        <v>89770</v>
      </c>
      <c r="I27" s="6">
        <f t="shared" si="7"/>
        <v>4.3463735838094317</v>
      </c>
      <c r="J27" s="5">
        <v>55530</v>
      </c>
      <c r="K27" s="6">
        <f t="shared" si="8"/>
        <v>2.6885833252638713</v>
      </c>
      <c r="L27" s="5">
        <v>373923</v>
      </c>
      <c r="M27" s="6">
        <f t="shared" si="9"/>
        <v>18.104144475646365</v>
      </c>
      <c r="N27" s="4">
        <v>0</v>
      </c>
      <c r="O27" s="1">
        <v>20654</v>
      </c>
      <c r="P27" t="s">
        <v>157</v>
      </c>
    </row>
    <row r="28" spans="1:16">
      <c r="A28" t="s">
        <v>62</v>
      </c>
      <c r="B28" s="5">
        <v>51000</v>
      </c>
      <c r="C28" s="5">
        <v>165000</v>
      </c>
      <c r="D28" s="5">
        <v>216000</v>
      </c>
      <c r="E28" s="6">
        <f t="shared" si="5"/>
        <v>7.7195239626889673</v>
      </c>
      <c r="F28" s="5">
        <v>1266</v>
      </c>
      <c r="G28" s="6">
        <f t="shared" si="6"/>
        <v>4.5244987670204781E-2</v>
      </c>
      <c r="H28" s="5">
        <v>76534</v>
      </c>
      <c r="I28" s="6">
        <f t="shared" si="7"/>
        <v>2.7352131803723956</v>
      </c>
      <c r="J28" s="5">
        <v>46188</v>
      </c>
      <c r="K28" s="6">
        <f t="shared" si="8"/>
        <v>1.6506915406883242</v>
      </c>
      <c r="L28" s="5">
        <v>339988</v>
      </c>
      <c r="M28" s="6">
        <f t="shared" si="9"/>
        <v>12.150673671419892</v>
      </c>
      <c r="N28" s="4">
        <v>0</v>
      </c>
      <c r="O28" s="1">
        <v>27981</v>
      </c>
      <c r="P28" t="s">
        <v>157</v>
      </c>
    </row>
    <row r="29" spans="1:16">
      <c r="A29" s="117"/>
      <c r="B29" s="89"/>
      <c r="C29" s="89"/>
      <c r="D29" s="89"/>
      <c r="E29" s="120"/>
      <c r="F29" s="89"/>
      <c r="G29" s="120"/>
      <c r="H29" s="89"/>
      <c r="I29" s="120"/>
      <c r="J29" s="89"/>
      <c r="K29" s="120"/>
      <c r="L29" s="89"/>
      <c r="M29" s="120"/>
      <c r="N29" s="121"/>
      <c r="O29" s="1"/>
    </row>
    <row r="30" spans="1:16">
      <c r="A30" s="42" t="s">
        <v>408</v>
      </c>
      <c r="F30" s="5"/>
      <c r="H30" s="5"/>
      <c r="J30" s="5"/>
      <c r="L30" s="5"/>
      <c r="N30" s="4"/>
      <c r="O30" s="1"/>
    </row>
    <row r="31" spans="1:16">
      <c r="A31" t="s">
        <v>19</v>
      </c>
      <c r="B31" s="5">
        <v>250000</v>
      </c>
      <c r="C31" s="5">
        <v>326777</v>
      </c>
      <c r="D31" s="5">
        <v>576777</v>
      </c>
      <c r="E31" s="6">
        <f t="shared" ref="E31:E39" si="10">(D31/O31)</f>
        <v>9.6680579302021528</v>
      </c>
      <c r="F31" s="5">
        <v>27693</v>
      </c>
      <c r="G31" s="6">
        <f t="shared" ref="G31:G39" si="11">(F31/O31)</f>
        <v>0.46419591672533439</v>
      </c>
      <c r="H31" s="5">
        <v>171508</v>
      </c>
      <c r="I31" s="6">
        <f t="shared" ref="I31:I39" si="12">(H31/O31)</f>
        <v>2.8748533306513795</v>
      </c>
      <c r="J31" s="5">
        <v>74404</v>
      </c>
      <c r="K31" s="6">
        <f t="shared" ref="K31:K39" si="13">(J31/O31)</f>
        <v>1.2471755674008516</v>
      </c>
      <c r="L31" s="5">
        <v>850382</v>
      </c>
      <c r="M31" s="6">
        <f t="shared" ref="M31:M39" si="14">(L31/O31)</f>
        <v>14.254282744979717</v>
      </c>
      <c r="N31" s="5">
        <v>20570</v>
      </c>
      <c r="O31" s="1">
        <v>59658</v>
      </c>
      <c r="P31" t="s">
        <v>159</v>
      </c>
    </row>
    <row r="32" spans="1:16">
      <c r="A32" t="s">
        <v>26</v>
      </c>
      <c r="B32" s="5">
        <v>474439</v>
      </c>
      <c r="C32" s="5">
        <v>1087615</v>
      </c>
      <c r="D32" s="5">
        <v>1562054</v>
      </c>
      <c r="E32" s="6">
        <f t="shared" si="10"/>
        <v>38.13422196181827</v>
      </c>
      <c r="F32" s="4">
        <v>0</v>
      </c>
      <c r="G32" s="6">
        <f t="shared" si="11"/>
        <v>0</v>
      </c>
      <c r="H32" s="5">
        <v>194547</v>
      </c>
      <c r="I32" s="6">
        <f t="shared" si="12"/>
        <v>4.7494507104145303</v>
      </c>
      <c r="J32" s="5">
        <v>307933</v>
      </c>
      <c r="K32" s="6">
        <f t="shared" si="13"/>
        <v>7.5175284409940923</v>
      </c>
      <c r="L32" s="5">
        <v>2064534</v>
      </c>
      <c r="M32" s="6">
        <f t="shared" si="14"/>
        <v>50.401201113226897</v>
      </c>
      <c r="N32" s="5">
        <v>883365</v>
      </c>
      <c r="O32" s="1">
        <v>40962</v>
      </c>
      <c r="P32" t="s">
        <v>159</v>
      </c>
    </row>
    <row r="33" spans="1:16">
      <c r="A33" t="s">
        <v>33</v>
      </c>
      <c r="B33" s="5">
        <v>0</v>
      </c>
      <c r="C33" s="5">
        <v>571928</v>
      </c>
      <c r="D33" s="5">
        <v>571928</v>
      </c>
      <c r="E33" s="6">
        <f t="shared" si="10"/>
        <v>11.443137254901961</v>
      </c>
      <c r="F33" s="5">
        <v>22969</v>
      </c>
      <c r="G33" s="6">
        <f t="shared" si="11"/>
        <v>0.45956382553021208</v>
      </c>
      <c r="H33" s="5">
        <v>146150</v>
      </c>
      <c r="I33" s="6">
        <f t="shared" si="12"/>
        <v>2.9241696678671469</v>
      </c>
      <c r="J33" s="5">
        <v>51987</v>
      </c>
      <c r="K33" s="6">
        <f t="shared" si="13"/>
        <v>1.0401560624249699</v>
      </c>
      <c r="L33" s="5">
        <v>793034</v>
      </c>
      <c r="M33" s="6">
        <f t="shared" si="14"/>
        <v>15.86702681072429</v>
      </c>
      <c r="N33" s="4">
        <v>0</v>
      </c>
      <c r="O33" s="1">
        <v>49980</v>
      </c>
      <c r="P33" t="s">
        <v>159</v>
      </c>
    </row>
    <row r="34" spans="1:16">
      <c r="A34" t="s">
        <v>36</v>
      </c>
      <c r="B34" s="5">
        <v>121893</v>
      </c>
      <c r="C34" s="5">
        <v>392017</v>
      </c>
      <c r="D34" s="5">
        <v>513910</v>
      </c>
      <c r="E34" s="6">
        <f t="shared" si="10"/>
        <v>9.1018738266444696</v>
      </c>
      <c r="F34" s="5">
        <v>22864</v>
      </c>
      <c r="G34" s="6">
        <f t="shared" si="11"/>
        <v>0.4049449187063866</v>
      </c>
      <c r="H34" s="5">
        <v>205779</v>
      </c>
      <c r="I34" s="6">
        <f t="shared" si="12"/>
        <v>3.6445574014381354</v>
      </c>
      <c r="J34" s="5">
        <v>215082</v>
      </c>
      <c r="K34" s="6">
        <f t="shared" si="13"/>
        <v>3.8093230845524424</v>
      </c>
      <c r="L34" s="5">
        <v>957635</v>
      </c>
      <c r="M34" s="6">
        <f t="shared" si="14"/>
        <v>16.960699231341433</v>
      </c>
      <c r="N34" s="4">
        <v>0</v>
      </c>
      <c r="O34" s="1">
        <v>56462</v>
      </c>
      <c r="P34" t="s">
        <v>159</v>
      </c>
    </row>
    <row r="35" spans="1:16">
      <c r="A35" t="s">
        <v>43</v>
      </c>
      <c r="B35" s="5">
        <v>253754</v>
      </c>
      <c r="C35" s="5">
        <v>72000</v>
      </c>
      <c r="D35" s="5">
        <v>325754</v>
      </c>
      <c r="E35" s="6">
        <f t="shared" si="10"/>
        <v>7.9714670255720055</v>
      </c>
      <c r="F35" s="5">
        <v>4213</v>
      </c>
      <c r="G35" s="6">
        <f t="shared" si="11"/>
        <v>0.10309555854643337</v>
      </c>
      <c r="H35" s="5">
        <v>138604</v>
      </c>
      <c r="I35" s="6">
        <f t="shared" si="12"/>
        <v>3.3917533341490271</v>
      </c>
      <c r="J35" s="5">
        <v>56920</v>
      </c>
      <c r="K35" s="6">
        <f t="shared" si="13"/>
        <v>1.3928789918022757</v>
      </c>
      <c r="L35" s="5">
        <v>525491</v>
      </c>
      <c r="M35" s="6">
        <f t="shared" si="14"/>
        <v>12.859194910069743</v>
      </c>
      <c r="N35" s="4">
        <v>0</v>
      </c>
      <c r="O35" s="1">
        <v>40865</v>
      </c>
      <c r="P35" t="s">
        <v>159</v>
      </c>
    </row>
    <row r="36" spans="1:16">
      <c r="A36" t="s">
        <v>47</v>
      </c>
      <c r="B36" s="5">
        <v>177392</v>
      </c>
      <c r="C36" s="5">
        <v>274600</v>
      </c>
      <c r="D36" s="5">
        <v>451992</v>
      </c>
      <c r="E36" s="6">
        <f t="shared" si="10"/>
        <v>7.8118216384376078</v>
      </c>
      <c r="F36" s="4">
        <v>0</v>
      </c>
      <c r="G36" s="6">
        <f t="shared" si="11"/>
        <v>0</v>
      </c>
      <c r="H36" s="5">
        <v>148814</v>
      </c>
      <c r="I36" s="6">
        <f t="shared" si="12"/>
        <v>2.5719668164535086</v>
      </c>
      <c r="J36" s="5">
        <v>56252</v>
      </c>
      <c r="K36" s="6">
        <f t="shared" si="13"/>
        <v>0.97220877981334253</v>
      </c>
      <c r="L36" s="5">
        <v>657058</v>
      </c>
      <c r="M36" s="6">
        <f t="shared" si="14"/>
        <v>11.355997234704459</v>
      </c>
      <c r="N36" s="5">
        <v>223365</v>
      </c>
      <c r="O36" s="1">
        <v>57860</v>
      </c>
      <c r="P36" t="s">
        <v>159</v>
      </c>
    </row>
    <row r="37" spans="1:16">
      <c r="A37" t="s">
        <v>52</v>
      </c>
      <c r="B37" s="5">
        <v>190275</v>
      </c>
      <c r="C37" s="5">
        <v>159999</v>
      </c>
      <c r="D37" s="5">
        <v>350274</v>
      </c>
      <c r="E37" s="6">
        <f t="shared" si="10"/>
        <v>7.8635506465517242</v>
      </c>
      <c r="F37" s="4">
        <v>0</v>
      </c>
      <c r="G37" s="6">
        <f t="shared" si="11"/>
        <v>0</v>
      </c>
      <c r="H37" s="5">
        <v>109408</v>
      </c>
      <c r="I37" s="6">
        <f t="shared" si="12"/>
        <v>2.4561781609195403</v>
      </c>
      <c r="J37" s="5">
        <v>56102</v>
      </c>
      <c r="K37" s="6">
        <f t="shared" si="13"/>
        <v>1.2594737787356323</v>
      </c>
      <c r="L37" s="5">
        <v>515784</v>
      </c>
      <c r="M37" s="6">
        <f t="shared" si="14"/>
        <v>11.579202586206897</v>
      </c>
      <c r="N37" s="4">
        <v>0</v>
      </c>
      <c r="O37" s="1">
        <v>44544</v>
      </c>
      <c r="P37" t="s">
        <v>159</v>
      </c>
    </row>
    <row r="38" spans="1:16">
      <c r="A38" t="s">
        <v>58</v>
      </c>
      <c r="B38" s="5">
        <v>0</v>
      </c>
      <c r="C38" s="5">
        <v>726684</v>
      </c>
      <c r="D38" s="5">
        <v>726684</v>
      </c>
      <c r="E38" s="6">
        <f t="shared" si="10"/>
        <v>15.084255319148935</v>
      </c>
      <c r="F38" s="5">
        <v>4190</v>
      </c>
      <c r="G38" s="6">
        <f t="shared" si="11"/>
        <v>8.6974571873378315E-2</v>
      </c>
      <c r="H38" s="5">
        <v>125854</v>
      </c>
      <c r="I38" s="6">
        <f t="shared" si="12"/>
        <v>2.6124338349766476</v>
      </c>
      <c r="J38" s="5">
        <v>37775</v>
      </c>
      <c r="K38" s="6">
        <f t="shared" si="13"/>
        <v>0.78412039439543335</v>
      </c>
      <c r="L38" s="5">
        <v>894503</v>
      </c>
      <c r="M38" s="6">
        <f t="shared" si="14"/>
        <v>18.567784120394396</v>
      </c>
      <c r="N38" s="4">
        <v>0</v>
      </c>
      <c r="O38" s="1">
        <v>48175</v>
      </c>
      <c r="P38" t="s">
        <v>159</v>
      </c>
    </row>
    <row r="39" spans="1:16">
      <c r="A39" t="s">
        <v>59</v>
      </c>
      <c r="B39" s="5">
        <v>333663</v>
      </c>
      <c r="C39" s="5">
        <v>381607</v>
      </c>
      <c r="D39" s="5">
        <v>715270</v>
      </c>
      <c r="E39" s="6">
        <f t="shared" si="10"/>
        <v>13.096345393291344</v>
      </c>
      <c r="F39" s="5">
        <v>2000</v>
      </c>
      <c r="G39" s="6">
        <f t="shared" si="11"/>
        <v>3.6619305697963969E-2</v>
      </c>
      <c r="H39" s="5">
        <v>165284</v>
      </c>
      <c r="I39" s="6">
        <f t="shared" si="12"/>
        <v>3.0262926614911381</v>
      </c>
      <c r="J39" s="5">
        <v>16099</v>
      </c>
      <c r="K39" s="6">
        <f t="shared" si="13"/>
        <v>0.29476710121576094</v>
      </c>
      <c r="L39" s="5">
        <v>898653</v>
      </c>
      <c r="M39" s="6">
        <f t="shared" si="14"/>
        <v>16.454024461696207</v>
      </c>
      <c r="N39" s="4">
        <v>0</v>
      </c>
      <c r="O39" s="1">
        <v>54616</v>
      </c>
      <c r="P39" t="s">
        <v>159</v>
      </c>
    </row>
    <row r="40" spans="1:16" s="117" customFormat="1">
      <c r="B40" s="89"/>
      <c r="C40" s="89"/>
      <c r="D40" s="89"/>
      <c r="E40" s="120"/>
      <c r="F40" s="89"/>
      <c r="G40" s="120"/>
      <c r="H40" s="89"/>
      <c r="I40" s="120"/>
      <c r="J40" s="89"/>
      <c r="K40" s="120"/>
      <c r="L40" s="89"/>
      <c r="M40" s="120"/>
      <c r="N40" s="121"/>
      <c r="O40" s="88"/>
    </row>
    <row r="41" spans="1:16">
      <c r="A41" s="117"/>
      <c r="B41" s="89"/>
      <c r="C41" s="89"/>
      <c r="D41" s="89"/>
      <c r="E41" s="120"/>
      <c r="F41" s="117"/>
      <c r="G41" s="120"/>
      <c r="H41" s="117"/>
      <c r="I41" s="120"/>
      <c r="J41" s="117"/>
      <c r="K41" s="120"/>
      <c r="L41" s="117"/>
      <c r="M41" s="120"/>
      <c r="N41" s="117"/>
    </row>
    <row r="42" spans="1:16">
      <c r="A42" s="42" t="s">
        <v>409</v>
      </c>
    </row>
    <row r="43" spans="1:16">
      <c r="A43" t="s">
        <v>21</v>
      </c>
      <c r="B43" s="5">
        <v>131670</v>
      </c>
      <c r="C43" s="5">
        <v>301613</v>
      </c>
      <c r="D43" s="5">
        <v>433283</v>
      </c>
      <c r="E43" s="6">
        <f t="shared" ref="E43:E48" si="15">(D43/O43)</f>
        <v>6.9488717463474092</v>
      </c>
      <c r="F43" s="5">
        <v>10148</v>
      </c>
      <c r="G43" s="6">
        <f t="shared" ref="G43:G48" si="16">(F43/O43)</f>
        <v>0.16275078985774541</v>
      </c>
      <c r="H43" s="5">
        <v>193762</v>
      </c>
      <c r="I43" s="6">
        <f t="shared" ref="I43:I48" si="17">(H43/O43)</f>
        <v>3.1075008419803378</v>
      </c>
      <c r="J43" s="5">
        <v>70306</v>
      </c>
      <c r="K43" s="6">
        <f t="shared" ref="K43:K48" si="18">(J43/O43)</f>
        <v>1.127547992879252</v>
      </c>
      <c r="L43" s="5">
        <v>707499</v>
      </c>
      <c r="M43" s="6">
        <f t="shared" ref="M43:M48" si="19">(L43/O43)</f>
        <v>11.346671371064744</v>
      </c>
      <c r="N43" s="4">
        <v>0</v>
      </c>
      <c r="O43" s="1">
        <v>62353</v>
      </c>
      <c r="P43" t="s">
        <v>160</v>
      </c>
    </row>
    <row r="44" spans="1:16">
      <c r="A44" t="s">
        <v>34</v>
      </c>
      <c r="B44" s="5">
        <v>151250</v>
      </c>
      <c r="C44" s="5">
        <v>345000</v>
      </c>
      <c r="D44" s="5">
        <v>496250</v>
      </c>
      <c r="E44" s="6">
        <f t="shared" si="15"/>
        <v>7.3219133616619452</v>
      </c>
      <c r="F44" s="5">
        <v>8122</v>
      </c>
      <c r="G44" s="6">
        <f t="shared" si="16"/>
        <v>0.11983593012275731</v>
      </c>
      <c r="H44" s="5">
        <v>162704</v>
      </c>
      <c r="I44" s="6">
        <f t="shared" si="17"/>
        <v>2.4006137865911237</v>
      </c>
      <c r="J44" s="5">
        <v>53753</v>
      </c>
      <c r="K44" s="6">
        <f t="shared" si="18"/>
        <v>0.79309785174693104</v>
      </c>
      <c r="L44" s="5">
        <v>720829</v>
      </c>
      <c r="M44" s="6">
        <f t="shared" si="19"/>
        <v>10.635460930122758</v>
      </c>
      <c r="N44" s="4">
        <v>0</v>
      </c>
      <c r="O44" s="1">
        <v>67776</v>
      </c>
      <c r="P44" t="s">
        <v>160</v>
      </c>
    </row>
    <row r="45" spans="1:16">
      <c r="A45" t="s">
        <v>48</v>
      </c>
      <c r="B45" s="5">
        <v>74933</v>
      </c>
      <c r="C45" s="5">
        <v>515997</v>
      </c>
      <c r="D45" s="5">
        <v>590930</v>
      </c>
      <c r="E45" s="6">
        <f t="shared" si="15"/>
        <v>8.6693660783709632</v>
      </c>
      <c r="F45" s="4">
        <v>0</v>
      </c>
      <c r="G45" s="6">
        <f t="shared" si="16"/>
        <v>0</v>
      </c>
      <c r="H45" s="5">
        <v>208760</v>
      </c>
      <c r="I45" s="6">
        <f t="shared" si="17"/>
        <v>3.0626586271144167</v>
      </c>
      <c r="J45" s="5">
        <v>147848</v>
      </c>
      <c r="K45" s="6">
        <f t="shared" si="18"/>
        <v>2.1690359872658189</v>
      </c>
      <c r="L45" s="5">
        <v>947538</v>
      </c>
      <c r="M45" s="6">
        <f t="shared" si="19"/>
        <v>13.9010606927512</v>
      </c>
      <c r="N45" s="4">
        <v>0</v>
      </c>
      <c r="O45" s="1">
        <v>68163</v>
      </c>
      <c r="P45" t="s">
        <v>160</v>
      </c>
    </row>
    <row r="46" spans="1:16">
      <c r="A46" t="s">
        <v>49</v>
      </c>
      <c r="B46" s="5">
        <v>8345</v>
      </c>
      <c r="C46" s="5">
        <v>305500</v>
      </c>
      <c r="D46" s="5">
        <v>313845</v>
      </c>
      <c r="E46" s="6">
        <f t="shared" si="15"/>
        <v>4.938552321007081</v>
      </c>
      <c r="F46" s="5">
        <v>1564</v>
      </c>
      <c r="G46" s="6">
        <f t="shared" si="16"/>
        <v>2.4610542879622346E-2</v>
      </c>
      <c r="H46" s="5">
        <v>220136</v>
      </c>
      <c r="I46" s="6">
        <f t="shared" si="17"/>
        <v>3.463981117230527</v>
      </c>
      <c r="J46" s="5">
        <v>12000</v>
      </c>
      <c r="K46" s="6">
        <f t="shared" si="18"/>
        <v>0.1888276947285602</v>
      </c>
      <c r="L46" s="5">
        <v>547545</v>
      </c>
      <c r="M46" s="6">
        <f t="shared" si="19"/>
        <v>8.61597167584579</v>
      </c>
      <c r="N46" s="4">
        <v>0</v>
      </c>
      <c r="O46" s="1">
        <v>63550</v>
      </c>
      <c r="P46" t="s">
        <v>160</v>
      </c>
    </row>
    <row r="47" spans="1:16">
      <c r="A47" t="s">
        <v>55</v>
      </c>
      <c r="B47" s="5">
        <v>874115</v>
      </c>
      <c r="C47" s="5">
        <v>716178</v>
      </c>
      <c r="D47" s="5">
        <v>1590293</v>
      </c>
      <c r="E47" s="6">
        <f t="shared" si="15"/>
        <v>19.614359012309134</v>
      </c>
      <c r="F47" s="5">
        <v>7221</v>
      </c>
      <c r="G47" s="6">
        <f t="shared" si="16"/>
        <v>8.9062384370606082E-2</v>
      </c>
      <c r="H47" s="5">
        <v>218532</v>
      </c>
      <c r="I47" s="6">
        <f t="shared" si="17"/>
        <v>2.695330422556057</v>
      </c>
      <c r="J47" s="5">
        <v>178262</v>
      </c>
      <c r="K47" s="6">
        <f t="shared" si="18"/>
        <v>2.198648215298848</v>
      </c>
      <c r="L47" s="5">
        <v>1994308</v>
      </c>
      <c r="M47" s="6">
        <f t="shared" si="19"/>
        <v>24.597400034534644</v>
      </c>
      <c r="N47" s="4">
        <v>0</v>
      </c>
      <c r="O47" s="1">
        <v>81078</v>
      </c>
      <c r="P47" t="s">
        <v>160</v>
      </c>
    </row>
    <row r="48" spans="1:16">
      <c r="A48" t="s">
        <v>56</v>
      </c>
      <c r="B48" s="5">
        <v>128300</v>
      </c>
      <c r="C48" s="5">
        <v>242656</v>
      </c>
      <c r="D48" s="5">
        <v>370956</v>
      </c>
      <c r="E48" s="6">
        <f t="shared" si="15"/>
        <v>4.8489712687250011</v>
      </c>
      <c r="F48" s="4">
        <v>0</v>
      </c>
      <c r="G48" s="6">
        <f t="shared" si="16"/>
        <v>0</v>
      </c>
      <c r="H48" s="5">
        <v>232162</v>
      </c>
      <c r="I48" s="6">
        <f t="shared" si="17"/>
        <v>3.0347180465870172</v>
      </c>
      <c r="J48" s="5">
        <v>178001</v>
      </c>
      <c r="K48" s="6">
        <f t="shared" si="18"/>
        <v>2.3267496274607198</v>
      </c>
      <c r="L48" s="5">
        <v>781119</v>
      </c>
      <c r="M48" s="6">
        <f t="shared" si="19"/>
        <v>10.210438942772738</v>
      </c>
      <c r="N48" s="4">
        <v>0</v>
      </c>
      <c r="O48" s="1">
        <v>76502</v>
      </c>
      <c r="P48" t="s">
        <v>160</v>
      </c>
    </row>
    <row r="49" spans="1:16">
      <c r="A49" s="117"/>
      <c r="B49" s="89"/>
      <c r="C49" s="89"/>
      <c r="D49" s="89"/>
      <c r="E49" s="120"/>
      <c r="F49" s="121"/>
      <c r="G49" s="120"/>
      <c r="H49" s="89"/>
      <c r="I49" s="120"/>
      <c r="J49" s="89"/>
      <c r="K49" s="120"/>
      <c r="L49" s="89"/>
      <c r="M49" s="120"/>
      <c r="N49" s="121"/>
      <c r="O49" s="1"/>
    </row>
    <row r="50" spans="1:16">
      <c r="A50" s="42" t="s">
        <v>410</v>
      </c>
      <c r="F50" s="4"/>
      <c r="H50" s="5"/>
      <c r="J50" s="5"/>
      <c r="L50" s="5"/>
      <c r="N50" s="4"/>
      <c r="O50" s="1"/>
    </row>
    <row r="51" spans="1:16">
      <c r="A51" t="s">
        <v>35</v>
      </c>
      <c r="B51" s="5">
        <v>465480</v>
      </c>
      <c r="C51" s="5">
        <v>519660</v>
      </c>
      <c r="D51" s="5">
        <v>985140</v>
      </c>
      <c r="E51" s="6">
        <f>(D51/O51)</f>
        <v>9.3900660547310633</v>
      </c>
      <c r="F51" s="5">
        <v>14500</v>
      </c>
      <c r="G51" s="6">
        <f>(F51/O51)</f>
        <v>0.13820975474917313</v>
      </c>
      <c r="H51" s="5">
        <v>273488</v>
      </c>
      <c r="I51" s="6">
        <f>(H51/O51)</f>
        <v>2.6068075452994384</v>
      </c>
      <c r="J51" s="5">
        <v>62011</v>
      </c>
      <c r="K51" s="6">
        <f>(J51/O51)</f>
        <v>0.59107069667248102</v>
      </c>
      <c r="L51" s="5">
        <v>1335139</v>
      </c>
      <c r="M51" s="6">
        <f>(L51/O51)</f>
        <v>12.726154051452156</v>
      </c>
      <c r="N51" s="5">
        <v>25329</v>
      </c>
      <c r="O51" s="1">
        <v>104913</v>
      </c>
      <c r="P51" t="s">
        <v>161</v>
      </c>
    </row>
    <row r="52" spans="1:16">
      <c r="A52" t="s">
        <v>38</v>
      </c>
      <c r="B52" s="5">
        <v>272304</v>
      </c>
      <c r="C52" s="5">
        <v>1191853</v>
      </c>
      <c r="D52" s="5">
        <v>1464157</v>
      </c>
      <c r="E52" s="6">
        <f>(D52/O52)</f>
        <v>15.727219996347895</v>
      </c>
      <c r="F52" s="5">
        <v>12790</v>
      </c>
      <c r="G52" s="6">
        <f>(F52/O52)</f>
        <v>0.13738358915969365</v>
      </c>
      <c r="H52" s="5">
        <v>250618</v>
      </c>
      <c r="I52" s="6">
        <f>(H52/O52)</f>
        <v>2.6920094095405869</v>
      </c>
      <c r="J52" s="5">
        <v>121816</v>
      </c>
      <c r="K52" s="6">
        <f>(J52/O52)</f>
        <v>1.308484698755062</v>
      </c>
      <c r="L52" s="5">
        <v>1849381</v>
      </c>
      <c r="M52" s="6">
        <f>(L52/O52)</f>
        <v>19.865097693803236</v>
      </c>
      <c r="N52" s="4">
        <v>0</v>
      </c>
      <c r="O52" s="1">
        <v>93097</v>
      </c>
      <c r="P52" t="s">
        <v>161</v>
      </c>
    </row>
    <row r="53" spans="1:16">
      <c r="A53" t="s">
        <v>41</v>
      </c>
      <c r="B53" s="5">
        <v>0</v>
      </c>
      <c r="C53" s="5">
        <v>921101</v>
      </c>
      <c r="D53" s="5">
        <v>921101</v>
      </c>
      <c r="E53" s="6">
        <f>(D53/O53)</f>
        <v>11.644913336451788</v>
      </c>
      <c r="F53" s="4">
        <v>0</v>
      </c>
      <c r="G53" s="6">
        <f>(F53/O53)</f>
        <v>0</v>
      </c>
      <c r="H53" s="5">
        <v>192376</v>
      </c>
      <c r="I53" s="6">
        <f>(H53/O53)</f>
        <v>2.4320914297273037</v>
      </c>
      <c r="J53" s="5">
        <v>84078</v>
      </c>
      <c r="K53" s="6">
        <f>(J53/O53)</f>
        <v>1.0629464342153503</v>
      </c>
      <c r="L53" s="5">
        <v>1197555</v>
      </c>
      <c r="M53" s="6">
        <f>(L53/O53)</f>
        <v>15.139951200394442</v>
      </c>
      <c r="N53" s="5">
        <v>53017</v>
      </c>
      <c r="O53" s="1">
        <v>79099</v>
      </c>
      <c r="P53" t="s">
        <v>161</v>
      </c>
    </row>
    <row r="54" spans="1:16">
      <c r="A54" t="s">
        <v>42</v>
      </c>
      <c r="B54" s="5">
        <v>598578</v>
      </c>
      <c r="C54" s="5">
        <v>833376</v>
      </c>
      <c r="D54" s="5">
        <v>1431954</v>
      </c>
      <c r="E54" s="6">
        <f>(D54/O54)</f>
        <v>15.296202531645569</v>
      </c>
      <c r="F54" s="5">
        <v>3500</v>
      </c>
      <c r="G54" s="6">
        <f>(F54/O54)</f>
        <v>3.7387170859370829E-2</v>
      </c>
      <c r="H54" s="5">
        <v>362020</v>
      </c>
      <c r="I54" s="6">
        <f>(H54/O54)</f>
        <v>3.8671153127169791</v>
      </c>
      <c r="J54" s="5">
        <v>2594</v>
      </c>
      <c r="K54" s="6">
        <f>(J54/O54)</f>
        <v>2.7709234631202263E-2</v>
      </c>
      <c r="L54" s="5">
        <v>1800068</v>
      </c>
      <c r="M54" s="6">
        <f>(L54/O54)</f>
        <v>19.22841424985312</v>
      </c>
      <c r="N54" s="4">
        <v>0</v>
      </c>
      <c r="O54" s="1">
        <v>93615</v>
      </c>
      <c r="P54" t="s">
        <v>161</v>
      </c>
    </row>
    <row r="55" spans="1:16">
      <c r="A55" t="s">
        <v>45</v>
      </c>
      <c r="B55" s="5">
        <v>3609</v>
      </c>
      <c r="C55" s="5">
        <v>474650</v>
      </c>
      <c r="D55" s="5">
        <v>478259</v>
      </c>
      <c r="E55" s="6">
        <f>(D55/O55)</f>
        <v>4.6784477530178235</v>
      </c>
      <c r="F55" s="5">
        <v>5660</v>
      </c>
      <c r="G55" s="6">
        <f>(F55/O55)</f>
        <v>5.536751902647076E-2</v>
      </c>
      <c r="H55" s="5">
        <v>284156</v>
      </c>
      <c r="I55" s="6">
        <f>(H55/O55)</f>
        <v>2.7796842290610999</v>
      </c>
      <c r="J55" s="5">
        <v>138815</v>
      </c>
      <c r="K55" s="6">
        <f>(J55/O55)</f>
        <v>1.3579226419893178</v>
      </c>
      <c r="L55" s="5">
        <v>906890</v>
      </c>
      <c r="M55" s="6">
        <f>(L55/O55)</f>
        <v>8.871422143094712</v>
      </c>
      <c r="N55" s="4">
        <v>0</v>
      </c>
      <c r="O55" s="1">
        <v>102226</v>
      </c>
      <c r="P55" t="s">
        <v>161</v>
      </c>
    </row>
    <row r="56" spans="1:16">
      <c r="A56" s="117"/>
      <c r="B56" s="89"/>
      <c r="C56" s="89"/>
      <c r="D56" s="89"/>
      <c r="E56" s="120"/>
      <c r="F56" s="89"/>
      <c r="G56" s="120"/>
      <c r="H56" s="89"/>
      <c r="I56" s="120"/>
      <c r="J56" s="89"/>
      <c r="K56" s="120"/>
      <c r="L56" s="89"/>
      <c r="M56" s="120"/>
      <c r="N56" s="121"/>
      <c r="O56" s="1"/>
    </row>
    <row r="57" spans="1:16">
      <c r="A57" s="42" t="s">
        <v>411</v>
      </c>
      <c r="F57" s="5"/>
      <c r="H57" s="5"/>
      <c r="J57" s="5"/>
      <c r="L57" s="5"/>
      <c r="N57" s="4"/>
      <c r="O57" s="1"/>
    </row>
    <row r="58" spans="1:16">
      <c r="A58" t="s">
        <v>18</v>
      </c>
      <c r="B58" s="5">
        <v>76579</v>
      </c>
      <c r="C58" s="5">
        <v>2107359</v>
      </c>
      <c r="D58" s="5">
        <v>2183938</v>
      </c>
      <c r="E58" s="6">
        <f>(D58/O58)</f>
        <v>10.100956935586071</v>
      </c>
      <c r="F58" s="5">
        <v>53704</v>
      </c>
      <c r="G58" s="6">
        <f>(F58/O58)</f>
        <v>0.2483869923361901</v>
      </c>
      <c r="H58" s="5">
        <v>655997</v>
      </c>
      <c r="I58" s="6">
        <f>(H58/O58)</f>
        <v>3.0340593216811356</v>
      </c>
      <c r="J58" s="5">
        <v>507301</v>
      </c>
      <c r="K58" s="6">
        <f>(J58/O58)</f>
        <v>2.3463237300599875</v>
      </c>
      <c r="L58" s="5">
        <v>3400940</v>
      </c>
      <c r="M58" s="6">
        <f>(L58/O58)</f>
        <v>15.729726979663385</v>
      </c>
      <c r="N58" s="4">
        <v>0</v>
      </c>
      <c r="O58" s="1">
        <v>216211</v>
      </c>
      <c r="P58" t="s">
        <v>158</v>
      </c>
    </row>
    <row r="59" spans="1:16">
      <c r="A59" t="s">
        <v>24</v>
      </c>
      <c r="B59" s="5">
        <v>1403245</v>
      </c>
      <c r="C59" s="5">
        <v>2454385</v>
      </c>
      <c r="D59" s="5">
        <v>3857630</v>
      </c>
      <c r="E59" s="6">
        <f>(D59/O59)</f>
        <v>13.991520136954502</v>
      </c>
      <c r="F59" s="5">
        <v>128394</v>
      </c>
      <c r="G59" s="6">
        <f>(F59/O59)</f>
        <v>0.46568158077994432</v>
      </c>
      <c r="H59" s="5">
        <v>830512</v>
      </c>
      <c r="I59" s="6">
        <f>(H59/O59)</f>
        <v>3.0122446610956359</v>
      </c>
      <c r="J59" s="5">
        <v>348449</v>
      </c>
      <c r="K59" s="6">
        <f>(J59/O59)</f>
        <v>1.2638151404363973</v>
      </c>
      <c r="L59" s="5">
        <v>5164985</v>
      </c>
      <c r="M59" s="6">
        <f>(L59/O59)</f>
        <v>18.733261519266481</v>
      </c>
      <c r="N59" s="4">
        <v>0</v>
      </c>
      <c r="O59" s="1">
        <v>275712</v>
      </c>
      <c r="P59" t="s">
        <v>158</v>
      </c>
    </row>
    <row r="60" spans="1:16">
      <c r="A60" t="s">
        <v>28</v>
      </c>
      <c r="B60" s="5">
        <v>1158692</v>
      </c>
      <c r="C60" s="5">
        <v>908250</v>
      </c>
      <c r="D60" s="5">
        <v>2066942</v>
      </c>
      <c r="E60" s="6">
        <f>(D60/O60)</f>
        <v>11.407531279147419</v>
      </c>
      <c r="F60" s="5">
        <v>14093</v>
      </c>
      <c r="G60" s="6">
        <f>(F60/O60)</f>
        <v>7.7779801425015588E-2</v>
      </c>
      <c r="H60" s="5">
        <v>450261</v>
      </c>
      <c r="I60" s="6">
        <f>(H60/O60)</f>
        <v>2.4850075334867627</v>
      </c>
      <c r="J60" s="5">
        <v>227376</v>
      </c>
      <c r="K60" s="6">
        <f>(J60/O60)</f>
        <v>1.2548967663956818</v>
      </c>
      <c r="L60" s="5">
        <v>2758672</v>
      </c>
      <c r="M60" s="6">
        <f>(L60/O60)</f>
        <v>15.225215380454879</v>
      </c>
      <c r="N60" s="5">
        <v>468562</v>
      </c>
      <c r="O60" s="1">
        <v>181191</v>
      </c>
      <c r="P60" t="s">
        <v>158</v>
      </c>
    </row>
    <row r="61" spans="1:16">
      <c r="A61" t="s">
        <v>30</v>
      </c>
      <c r="B61" s="5">
        <v>1495409</v>
      </c>
      <c r="C61" s="5">
        <v>1492874</v>
      </c>
      <c r="D61" s="5">
        <v>2988283</v>
      </c>
      <c r="E61" s="6">
        <f>(D61/O61)</f>
        <v>12.06748347339388</v>
      </c>
      <c r="F61" s="5">
        <v>20011</v>
      </c>
      <c r="G61" s="6">
        <f>(F61/O61)</f>
        <v>8.0809753221527197E-2</v>
      </c>
      <c r="H61" s="5">
        <v>621069</v>
      </c>
      <c r="I61" s="6">
        <f>(H61/O61)</f>
        <v>2.5080422079626543</v>
      </c>
      <c r="J61" s="5">
        <v>330640</v>
      </c>
      <c r="K61" s="6">
        <f>(J61/O61)</f>
        <v>1.3352124733979187</v>
      </c>
      <c r="L61" s="5">
        <v>3960003</v>
      </c>
      <c r="M61" s="6">
        <f>(L61/O61)</f>
        <v>15.991547907975981</v>
      </c>
      <c r="N61" s="5">
        <v>103981</v>
      </c>
      <c r="O61" s="1">
        <v>247631</v>
      </c>
      <c r="P61" t="s">
        <v>158</v>
      </c>
    </row>
    <row r="62" spans="1:16">
      <c r="A62" t="s">
        <v>31</v>
      </c>
      <c r="B62" s="5">
        <v>638104</v>
      </c>
      <c r="C62" s="5">
        <v>2726450</v>
      </c>
      <c r="D62" s="5">
        <v>3364554</v>
      </c>
      <c r="E62" s="6">
        <f>(D62/O62)</f>
        <v>21.622680796642737</v>
      </c>
      <c r="F62" s="5">
        <v>158439</v>
      </c>
      <c r="G62" s="6">
        <f>(F62/O62)</f>
        <v>1.0182258696811759</v>
      </c>
      <c r="H62" s="5">
        <v>530276</v>
      </c>
      <c r="I62" s="6">
        <f>(H62/O62)</f>
        <v>3.407877740146398</v>
      </c>
      <c r="J62" s="5">
        <v>229783</v>
      </c>
      <c r="K62" s="6">
        <f>(J62/O62)</f>
        <v>1.476726027133153</v>
      </c>
      <c r="L62" s="5">
        <v>4283052</v>
      </c>
      <c r="M62" s="6">
        <f>(L62/O62)</f>
        <v>27.525510433603465</v>
      </c>
      <c r="N62" s="4">
        <v>0</v>
      </c>
      <c r="O62" s="1">
        <v>155603</v>
      </c>
      <c r="P62" t="s">
        <v>158</v>
      </c>
    </row>
    <row r="63" spans="1:16">
      <c r="A63" s="117"/>
      <c r="B63" s="89"/>
      <c r="C63" s="89"/>
      <c r="D63" s="89"/>
      <c r="E63" s="120"/>
      <c r="F63" s="117"/>
      <c r="G63" s="120"/>
      <c r="H63" s="117"/>
      <c r="I63" s="120"/>
      <c r="J63" s="117"/>
      <c r="K63" s="120"/>
      <c r="L63" s="117"/>
      <c r="M63" s="120"/>
      <c r="N63" s="117"/>
    </row>
    <row r="64" spans="1:16">
      <c r="A64" s="42" t="s">
        <v>162</v>
      </c>
    </row>
    <row r="65" spans="1:16">
      <c r="A65" t="s">
        <v>14</v>
      </c>
      <c r="B65" s="5">
        <v>65540</v>
      </c>
      <c r="C65" s="5">
        <v>14500</v>
      </c>
      <c r="D65" s="5">
        <v>80040</v>
      </c>
      <c r="E65" s="6">
        <f>(D65/O65)</f>
        <v>20.130784708249497</v>
      </c>
      <c r="F65" s="4">
        <v>0</v>
      </c>
      <c r="G65" s="6">
        <f>(F65/O65)</f>
        <v>0</v>
      </c>
      <c r="H65" s="4">
        <v>0</v>
      </c>
      <c r="I65" s="6">
        <f>(H65/O65)</f>
        <v>0</v>
      </c>
      <c r="J65" s="5">
        <v>12318</v>
      </c>
      <c r="K65" s="6">
        <f>(J65/O65)</f>
        <v>3.0980885311871229</v>
      </c>
      <c r="L65" s="5">
        <v>92358</v>
      </c>
      <c r="M65" s="6">
        <f>(L65/O65)</f>
        <v>23.22887323943662</v>
      </c>
      <c r="N65" s="4">
        <v>0</v>
      </c>
      <c r="O65" s="1">
        <v>3976</v>
      </c>
      <c r="P65" t="s">
        <v>156</v>
      </c>
    </row>
    <row r="66" spans="1:16">
      <c r="A66" t="s">
        <v>37</v>
      </c>
      <c r="B66" s="5">
        <v>331599</v>
      </c>
      <c r="C66" s="5">
        <v>0</v>
      </c>
      <c r="D66" s="5">
        <v>331599</v>
      </c>
      <c r="E66" s="6">
        <f>(D66/O66)</f>
        <v>27.080359330338915</v>
      </c>
      <c r="F66" s="5">
        <v>1297</v>
      </c>
      <c r="G66" s="6">
        <f>(F66/O66)</f>
        <v>0.10592078399346672</v>
      </c>
      <c r="H66" s="4">
        <v>0</v>
      </c>
      <c r="I66" s="6">
        <f>(H66/O66)</f>
        <v>0</v>
      </c>
      <c r="J66" s="5">
        <v>13555</v>
      </c>
      <c r="K66" s="6">
        <f>(J66/O66)</f>
        <v>1.106982441812985</v>
      </c>
      <c r="L66" s="5">
        <v>346451</v>
      </c>
      <c r="M66" s="6">
        <f>(L66/O66)</f>
        <v>28.293262556145365</v>
      </c>
      <c r="N66" s="4">
        <v>0</v>
      </c>
      <c r="O66" s="1">
        <v>12245</v>
      </c>
      <c r="P66" t="s">
        <v>162</v>
      </c>
    </row>
    <row r="68" spans="1:16" s="8" customFormat="1">
      <c r="A68" s="8" t="s">
        <v>402</v>
      </c>
      <c r="B68" s="62">
        <f>SUM(B4:B67)</f>
        <v>11137648</v>
      </c>
      <c r="C68" s="62">
        <f>SUM(C4:C67)</f>
        <v>23136798</v>
      </c>
      <c r="D68" s="62">
        <f>SUM(D4:D67)</f>
        <v>34274446</v>
      </c>
      <c r="E68" s="122">
        <f>(D68/O68)</f>
        <v>11.547149686158392</v>
      </c>
      <c r="F68" s="62">
        <f>SUM(F4:F67)</f>
        <v>667197</v>
      </c>
      <c r="G68" s="122">
        <f>(F68/O68)</f>
        <v>0.2247803984681713</v>
      </c>
      <c r="H68" s="62">
        <f>SUM(H4:H67)</f>
        <v>8861455</v>
      </c>
      <c r="I68" s="122">
        <f>(H68/O68)</f>
        <v>2.9854471556493341</v>
      </c>
      <c r="J68" s="62">
        <f>SUM(J4:J67)</f>
        <v>4287566</v>
      </c>
      <c r="K68" s="122">
        <f>(J68/O68)</f>
        <v>1.444492097444358</v>
      </c>
      <c r="L68" s="62">
        <f>SUM(L4:L67)</f>
        <v>48090664</v>
      </c>
      <c r="M68" s="122">
        <f>(L68/O68)</f>
        <v>16.201869337720254</v>
      </c>
      <c r="N68" s="62">
        <f>SUM(N4:N67)</f>
        <v>1846645</v>
      </c>
      <c r="O68" s="112">
        <f>SUM(O4:O66)</f>
        <v>2968217</v>
      </c>
    </row>
  </sheetData>
  <pageMargins left="0.7" right="0.7" top="0.75" bottom="0.75" header="0.3" footer="0.3"/>
  <pageSetup scale="65" orientation="landscape" verticalDpi="0" r:id="rId1"/>
  <headerFooter>
    <oddHeader>&amp;C&amp;"-,Bold"Public Library System Operating Income FY10</oddHeader>
    <oddFooter>&amp;LMississippi Public Library System Statistics, FY10, Public Library Operating Income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69"/>
  <sheetViews>
    <sheetView workbookViewId="0">
      <selection activeCell="A27" sqref="A27"/>
    </sheetView>
  </sheetViews>
  <sheetFormatPr defaultRowHeight="15"/>
  <cols>
    <col min="1" max="1" width="47" bestFit="1" customWidth="1"/>
    <col min="2" max="2" width="11.140625" bestFit="1" customWidth="1"/>
    <col min="3" max="3" width="10.140625" bestFit="1" customWidth="1"/>
    <col min="4" max="4" width="11.140625" bestFit="1" customWidth="1"/>
    <col min="5" max="5" width="9.140625" style="7"/>
    <col min="6" max="6" width="10.140625" bestFit="1" customWidth="1"/>
    <col min="9" max="9" width="10.140625" bestFit="1" customWidth="1"/>
    <col min="10" max="10" width="9.140625" style="7"/>
    <col min="12" max="12" width="10.140625" customWidth="1"/>
    <col min="13" max="13" width="10.140625" bestFit="1" customWidth="1"/>
    <col min="14" max="14" width="11.140625" bestFit="1" customWidth="1"/>
    <col min="15" max="15" width="9.140625" style="7"/>
    <col min="16" max="16" width="11.7109375" bestFit="1" customWidth="1"/>
    <col min="17" max="17" width="13.140625" customWidth="1"/>
    <col min="18" max="18" width="0" hidden="1" customWidth="1"/>
  </cols>
  <sheetData>
    <row r="1" spans="1:18">
      <c r="A1" s="15"/>
      <c r="B1" s="179" t="s">
        <v>82</v>
      </c>
      <c r="C1" s="179"/>
      <c r="D1" s="179"/>
      <c r="E1" s="16"/>
      <c r="F1" s="179" t="s">
        <v>83</v>
      </c>
      <c r="G1" s="180"/>
      <c r="H1" s="180"/>
      <c r="I1" s="15"/>
      <c r="J1" s="16"/>
      <c r="K1" s="179" t="s">
        <v>84</v>
      </c>
      <c r="L1" s="179"/>
      <c r="M1" s="179"/>
      <c r="N1" s="17"/>
      <c r="O1" s="16"/>
      <c r="P1" s="15"/>
      <c r="Q1" s="15"/>
    </row>
    <row r="2" spans="1:18" ht="30">
      <c r="A2" s="8" t="s">
        <v>0</v>
      </c>
      <c r="B2" s="17" t="s">
        <v>85</v>
      </c>
      <c r="C2" s="17" t="s">
        <v>86</v>
      </c>
      <c r="D2" s="17" t="s">
        <v>8</v>
      </c>
      <c r="E2" s="18" t="s">
        <v>87</v>
      </c>
      <c r="F2" s="17" t="s">
        <v>88</v>
      </c>
      <c r="G2" s="17" t="s">
        <v>89</v>
      </c>
      <c r="H2" s="17" t="s">
        <v>7</v>
      </c>
      <c r="I2" s="17" t="s">
        <v>8</v>
      </c>
      <c r="J2" s="18" t="s">
        <v>87</v>
      </c>
      <c r="K2" s="19" t="s">
        <v>93</v>
      </c>
      <c r="L2" s="19" t="s">
        <v>92</v>
      </c>
      <c r="M2" s="17" t="s">
        <v>7</v>
      </c>
      <c r="N2" s="17" t="s">
        <v>8</v>
      </c>
      <c r="O2" s="18" t="s">
        <v>87</v>
      </c>
      <c r="P2" s="17" t="s">
        <v>90</v>
      </c>
      <c r="Q2" s="19" t="s">
        <v>91</v>
      </c>
    </row>
    <row r="3" spans="1:18">
      <c r="A3" s="123"/>
      <c r="B3" s="124"/>
      <c r="C3" s="124"/>
      <c r="D3" s="124"/>
      <c r="E3" s="125"/>
      <c r="F3" s="124"/>
      <c r="G3" s="124"/>
      <c r="H3" s="124"/>
      <c r="I3" s="124"/>
      <c r="J3" s="125"/>
      <c r="K3" s="126"/>
      <c r="L3" s="126"/>
      <c r="M3" s="124"/>
      <c r="N3" s="124"/>
      <c r="O3" s="125"/>
      <c r="P3" s="124"/>
      <c r="Q3" s="126"/>
    </row>
    <row r="4" spans="1:18">
      <c r="A4" s="111" t="s">
        <v>406</v>
      </c>
    </row>
    <row r="5" spans="1:18">
      <c r="A5" t="s">
        <v>13</v>
      </c>
      <c r="B5" s="5">
        <v>58899</v>
      </c>
      <c r="C5" s="5">
        <v>12110</v>
      </c>
      <c r="D5" s="5">
        <v>71009</v>
      </c>
      <c r="E5" s="7">
        <f t="shared" ref="E5:E13" si="0">(D5/P5)</f>
        <v>0.78691667497811324</v>
      </c>
      <c r="F5" s="5">
        <v>6296</v>
      </c>
      <c r="G5" s="4">
        <v>0</v>
      </c>
      <c r="H5" s="5">
        <v>161</v>
      </c>
      <c r="I5" s="5">
        <v>6457</v>
      </c>
      <c r="J5" s="7">
        <f t="shared" ref="J5:J13" si="1">(I5/P5)</f>
        <v>7.1556013608608443E-2</v>
      </c>
      <c r="K5" s="5">
        <v>2100</v>
      </c>
      <c r="L5" s="5">
        <v>600</v>
      </c>
      <c r="M5" s="5">
        <v>10071</v>
      </c>
      <c r="N5" s="5">
        <v>12771</v>
      </c>
      <c r="O5" s="7">
        <f t="shared" ref="O5:O13" si="2">(N5/P5)</f>
        <v>0.14152731141327837</v>
      </c>
      <c r="P5" s="5">
        <v>90237</v>
      </c>
      <c r="Q5" s="4">
        <v>0</v>
      </c>
      <c r="R5" t="s">
        <v>155</v>
      </c>
    </row>
    <row r="6" spans="1:18">
      <c r="A6" t="s">
        <v>17</v>
      </c>
      <c r="B6" s="5">
        <v>64653</v>
      </c>
      <c r="C6" s="5">
        <v>26590</v>
      </c>
      <c r="D6" s="5">
        <v>91243</v>
      </c>
      <c r="E6" s="7">
        <f t="shared" si="0"/>
        <v>0.72984474111520836</v>
      </c>
      <c r="F6" s="5">
        <v>12018</v>
      </c>
      <c r="G6" s="4">
        <v>0</v>
      </c>
      <c r="H6" s="5">
        <v>1260</v>
      </c>
      <c r="I6" s="5">
        <v>13278</v>
      </c>
      <c r="J6" s="7">
        <f t="shared" si="1"/>
        <v>0.10620955550045194</v>
      </c>
      <c r="K6" s="5">
        <v>2097</v>
      </c>
      <c r="L6" s="5">
        <v>389</v>
      </c>
      <c r="M6" s="5">
        <v>18010</v>
      </c>
      <c r="N6" s="5">
        <v>20496</v>
      </c>
      <c r="O6" s="7">
        <f t="shared" si="2"/>
        <v>0.16394570338433972</v>
      </c>
      <c r="P6" s="5">
        <v>125017</v>
      </c>
      <c r="Q6" s="4">
        <v>0</v>
      </c>
      <c r="R6" t="s">
        <v>155</v>
      </c>
    </row>
    <row r="7" spans="1:18">
      <c r="A7" t="s">
        <v>27</v>
      </c>
      <c r="B7" s="5">
        <v>99742</v>
      </c>
      <c r="C7" s="5">
        <v>31349</v>
      </c>
      <c r="D7" s="5">
        <v>131091</v>
      </c>
      <c r="E7" s="7">
        <f t="shared" si="0"/>
        <v>0.80144649320160422</v>
      </c>
      <c r="F7" s="5">
        <v>11347</v>
      </c>
      <c r="G7" s="5">
        <v>1208</v>
      </c>
      <c r="H7" s="5">
        <v>5539</v>
      </c>
      <c r="I7" s="5">
        <v>18094</v>
      </c>
      <c r="J7" s="7">
        <f t="shared" si="1"/>
        <v>0.11062065929766214</v>
      </c>
      <c r="K7" s="5">
        <v>1445</v>
      </c>
      <c r="L7" s="5">
        <v>1440</v>
      </c>
      <c r="M7" s="5">
        <v>11498</v>
      </c>
      <c r="N7" s="5">
        <v>14383</v>
      </c>
      <c r="O7" s="7">
        <f t="shared" si="2"/>
        <v>8.7932847500733644E-2</v>
      </c>
      <c r="P7" s="5">
        <v>163568</v>
      </c>
      <c r="Q7" s="5">
        <v>15154</v>
      </c>
      <c r="R7" t="s">
        <v>155</v>
      </c>
    </row>
    <row r="8" spans="1:18">
      <c r="A8" t="s">
        <v>29</v>
      </c>
      <c r="B8" s="5">
        <v>73984</v>
      </c>
      <c r="C8" s="5">
        <v>32111</v>
      </c>
      <c r="D8" s="5">
        <v>106095</v>
      </c>
      <c r="E8" s="7">
        <f t="shared" si="0"/>
        <v>0.8023944396965732</v>
      </c>
      <c r="F8" s="5">
        <v>5467</v>
      </c>
      <c r="G8" s="5">
        <v>1728</v>
      </c>
      <c r="H8" s="4">
        <v>0</v>
      </c>
      <c r="I8" s="5">
        <v>7195</v>
      </c>
      <c r="J8" s="7">
        <f t="shared" si="1"/>
        <v>5.4415646294517596E-2</v>
      </c>
      <c r="K8" s="5">
        <v>1768</v>
      </c>
      <c r="L8" s="5">
        <v>200</v>
      </c>
      <c r="M8" s="5">
        <v>16965</v>
      </c>
      <c r="N8" s="5">
        <v>18933</v>
      </c>
      <c r="O8" s="7">
        <f t="shared" si="2"/>
        <v>0.14318991400890918</v>
      </c>
      <c r="P8" s="5">
        <v>132223</v>
      </c>
      <c r="Q8" s="4">
        <v>0</v>
      </c>
      <c r="R8" t="s">
        <v>155</v>
      </c>
    </row>
    <row r="9" spans="1:18">
      <c r="A9" t="s">
        <v>39</v>
      </c>
      <c r="B9" s="5">
        <v>41882</v>
      </c>
      <c r="C9" s="5">
        <v>5336</v>
      </c>
      <c r="D9" s="5">
        <v>47218</v>
      </c>
      <c r="E9" s="7">
        <f t="shared" si="0"/>
        <v>0.93097261381336383</v>
      </c>
      <c r="F9" s="5">
        <v>3000</v>
      </c>
      <c r="G9" s="4">
        <v>0</v>
      </c>
      <c r="H9" s="5">
        <v>501</v>
      </c>
      <c r="I9" s="5">
        <v>3501</v>
      </c>
      <c r="J9" s="7">
        <f t="shared" si="1"/>
        <v>6.9027386186636175E-2</v>
      </c>
      <c r="K9" s="4">
        <v>0</v>
      </c>
      <c r="L9" s="4">
        <v>0</v>
      </c>
      <c r="M9" s="4">
        <v>0</v>
      </c>
      <c r="N9" s="4">
        <v>0</v>
      </c>
      <c r="O9" s="7">
        <f t="shared" si="2"/>
        <v>0</v>
      </c>
      <c r="P9" s="5">
        <v>50719</v>
      </c>
      <c r="Q9" s="4">
        <v>0</v>
      </c>
      <c r="R9" t="s">
        <v>155</v>
      </c>
    </row>
    <row r="10" spans="1:18">
      <c r="A10" t="s">
        <v>46</v>
      </c>
      <c r="B10" s="5">
        <v>75000</v>
      </c>
      <c r="C10" s="5">
        <v>17371</v>
      </c>
      <c r="D10" s="5">
        <v>92371</v>
      </c>
      <c r="E10" s="7">
        <f t="shared" si="0"/>
        <v>0.45754719317624565</v>
      </c>
      <c r="F10" s="5">
        <v>4000</v>
      </c>
      <c r="G10" s="4">
        <v>0</v>
      </c>
      <c r="H10" s="4">
        <v>0</v>
      </c>
      <c r="I10" s="5">
        <v>4000</v>
      </c>
      <c r="J10" s="7">
        <f t="shared" si="1"/>
        <v>1.9813456308852156E-2</v>
      </c>
      <c r="K10" s="5">
        <v>730</v>
      </c>
      <c r="L10" s="5">
        <v>52391</v>
      </c>
      <c r="M10" s="5">
        <v>52391</v>
      </c>
      <c r="N10" s="5">
        <v>105512</v>
      </c>
      <c r="O10" s="7">
        <f t="shared" si="2"/>
        <v>0.52263935051490218</v>
      </c>
      <c r="P10" s="5">
        <v>201883</v>
      </c>
      <c r="Q10" s="4">
        <v>0</v>
      </c>
      <c r="R10" t="s">
        <v>155</v>
      </c>
    </row>
    <row r="11" spans="1:18">
      <c r="A11" t="s">
        <v>50</v>
      </c>
      <c r="B11" s="5">
        <v>81913</v>
      </c>
      <c r="C11" s="5">
        <v>22809</v>
      </c>
      <c r="D11" s="5">
        <v>104722</v>
      </c>
      <c r="E11" s="7">
        <f t="shared" si="0"/>
        <v>0.6739387854918012</v>
      </c>
      <c r="F11" s="5">
        <v>8118</v>
      </c>
      <c r="G11" s="4">
        <v>0</v>
      </c>
      <c r="H11" s="5">
        <v>1641</v>
      </c>
      <c r="I11" s="5">
        <v>9759</v>
      </c>
      <c r="J11" s="7">
        <f t="shared" si="1"/>
        <v>6.2804077534944783E-2</v>
      </c>
      <c r="K11" s="5">
        <v>1134</v>
      </c>
      <c r="L11" s="5">
        <v>1271</v>
      </c>
      <c r="M11" s="5">
        <v>38502</v>
      </c>
      <c r="N11" s="5">
        <v>40907</v>
      </c>
      <c r="O11" s="7">
        <f t="shared" si="2"/>
        <v>0.26325713697325404</v>
      </c>
      <c r="P11" s="5">
        <v>155388</v>
      </c>
      <c r="Q11" s="5">
        <v>15000</v>
      </c>
      <c r="R11" t="s">
        <v>155</v>
      </c>
    </row>
    <row r="12" spans="1:18">
      <c r="A12" t="s">
        <v>54</v>
      </c>
      <c r="B12" s="5">
        <v>55000</v>
      </c>
      <c r="C12" s="5">
        <v>20000</v>
      </c>
      <c r="D12" s="5">
        <v>75000</v>
      </c>
      <c r="E12" s="7">
        <f t="shared" si="0"/>
        <v>0.5494505494505495</v>
      </c>
      <c r="F12" s="5">
        <v>5000</v>
      </c>
      <c r="G12" s="5">
        <v>5000</v>
      </c>
      <c r="H12" s="4">
        <v>0</v>
      </c>
      <c r="I12" s="5">
        <v>10000</v>
      </c>
      <c r="J12" s="7">
        <f t="shared" si="1"/>
        <v>7.3260073260073263E-2</v>
      </c>
      <c r="K12" s="5">
        <v>500</v>
      </c>
      <c r="L12" s="5">
        <v>1000</v>
      </c>
      <c r="M12" s="5">
        <v>50000</v>
      </c>
      <c r="N12" s="5">
        <v>51500</v>
      </c>
      <c r="O12" s="7">
        <f t="shared" si="2"/>
        <v>0.37728937728937728</v>
      </c>
      <c r="P12" s="5">
        <v>136500</v>
      </c>
      <c r="Q12" s="5">
        <v>2000</v>
      </c>
      <c r="R12" t="s">
        <v>155</v>
      </c>
    </row>
    <row r="13" spans="1:18">
      <c r="A13" t="s">
        <v>61</v>
      </c>
      <c r="B13" s="5">
        <v>35888</v>
      </c>
      <c r="C13" s="5">
        <v>23801</v>
      </c>
      <c r="D13" s="5">
        <v>59689</v>
      </c>
      <c r="E13" s="7">
        <f t="shared" si="0"/>
        <v>0.72617005486818254</v>
      </c>
      <c r="F13" s="5">
        <v>11329</v>
      </c>
      <c r="G13" s="4">
        <v>0</v>
      </c>
      <c r="H13" s="5">
        <v>361</v>
      </c>
      <c r="I13" s="5">
        <v>11690</v>
      </c>
      <c r="J13" s="7">
        <f t="shared" si="1"/>
        <v>0.14221930240763045</v>
      </c>
      <c r="K13" s="5">
        <v>269</v>
      </c>
      <c r="L13" s="5">
        <v>236</v>
      </c>
      <c r="M13" s="5">
        <v>10313</v>
      </c>
      <c r="N13" s="5">
        <v>10818</v>
      </c>
      <c r="O13" s="7">
        <f t="shared" si="2"/>
        <v>0.13161064272418702</v>
      </c>
      <c r="P13" s="5">
        <v>82197</v>
      </c>
      <c r="Q13" s="4">
        <v>0</v>
      </c>
      <c r="R13" t="s">
        <v>155</v>
      </c>
    </row>
    <row r="14" spans="1:18">
      <c r="A14" s="117"/>
      <c r="B14" s="89"/>
      <c r="C14" s="89"/>
      <c r="D14" s="89"/>
      <c r="E14" s="127"/>
      <c r="F14" s="89"/>
      <c r="G14" s="121"/>
      <c r="H14" s="89"/>
      <c r="I14" s="89"/>
      <c r="J14" s="127"/>
      <c r="K14" s="89"/>
      <c r="L14" s="89"/>
      <c r="M14" s="89"/>
      <c r="N14" s="89"/>
      <c r="O14" s="127"/>
      <c r="P14" s="89"/>
      <c r="Q14" s="121"/>
    </row>
    <row r="15" spans="1:18">
      <c r="A15" s="42" t="s">
        <v>407</v>
      </c>
      <c r="B15" s="5"/>
      <c r="C15" s="5"/>
      <c r="D15" s="5"/>
      <c r="F15" s="5"/>
      <c r="G15" s="4"/>
      <c r="H15" s="5"/>
      <c r="I15" s="5"/>
      <c r="K15" s="5"/>
      <c r="L15" s="5"/>
      <c r="M15" s="5"/>
      <c r="N15" s="5"/>
      <c r="P15" s="5"/>
      <c r="Q15" s="4"/>
    </row>
    <row r="16" spans="1:18">
      <c r="A16" t="s">
        <v>15</v>
      </c>
      <c r="B16" s="5">
        <v>321982</v>
      </c>
      <c r="C16" s="5">
        <v>124248</v>
      </c>
      <c r="D16" s="5">
        <v>446230</v>
      </c>
      <c r="E16" s="7">
        <f t="shared" ref="E16:E29" si="3">(D16/P16)</f>
        <v>0.69240270239236823</v>
      </c>
      <c r="F16" s="5">
        <v>38567</v>
      </c>
      <c r="G16" s="5">
        <v>3724</v>
      </c>
      <c r="H16" s="5">
        <v>1451</v>
      </c>
      <c r="I16" s="5">
        <v>43742</v>
      </c>
      <c r="J16" s="7">
        <f t="shared" ref="J16:J29" si="4">(I16/P16)</f>
        <v>6.787324699829006E-2</v>
      </c>
      <c r="K16" s="5">
        <v>6329</v>
      </c>
      <c r="L16" s="5">
        <v>3546</v>
      </c>
      <c r="M16" s="5">
        <v>144619</v>
      </c>
      <c r="N16" s="5">
        <v>154494</v>
      </c>
      <c r="O16" s="7">
        <f t="shared" ref="O16:O29" si="5">(N16/P16)</f>
        <v>0.23972405060934168</v>
      </c>
      <c r="P16" s="5">
        <v>644466</v>
      </c>
      <c r="Q16" s="5">
        <v>9054</v>
      </c>
      <c r="R16" t="s">
        <v>157</v>
      </c>
    </row>
    <row r="17" spans="1:18">
      <c r="A17" t="s">
        <v>16</v>
      </c>
      <c r="B17" s="5">
        <v>315828</v>
      </c>
      <c r="C17" s="5">
        <v>96851</v>
      </c>
      <c r="D17" s="5">
        <v>412679</v>
      </c>
      <c r="E17" s="7">
        <f t="shared" si="3"/>
        <v>0.74883187533229179</v>
      </c>
      <c r="F17" s="5">
        <v>19904</v>
      </c>
      <c r="G17" s="5">
        <v>2880</v>
      </c>
      <c r="H17" s="5">
        <v>6872</v>
      </c>
      <c r="I17" s="5">
        <v>29656</v>
      </c>
      <c r="J17" s="7">
        <f t="shared" si="4"/>
        <v>5.3812668187270117E-2</v>
      </c>
      <c r="K17" s="5">
        <v>477</v>
      </c>
      <c r="L17" s="5">
        <v>94</v>
      </c>
      <c r="M17" s="5">
        <v>108191</v>
      </c>
      <c r="N17" s="5">
        <v>108762</v>
      </c>
      <c r="O17" s="7">
        <f t="shared" si="5"/>
        <v>0.19735545648043812</v>
      </c>
      <c r="P17" s="5">
        <v>551097</v>
      </c>
      <c r="Q17" s="4">
        <v>0</v>
      </c>
      <c r="R17" t="s">
        <v>157</v>
      </c>
    </row>
    <row r="18" spans="1:18">
      <c r="A18" t="s">
        <v>20</v>
      </c>
      <c r="B18" s="5">
        <v>203523</v>
      </c>
      <c r="C18" s="5">
        <v>68088</v>
      </c>
      <c r="D18" s="5">
        <v>271611</v>
      </c>
      <c r="E18" s="7">
        <f t="shared" si="3"/>
        <v>0.63251989352857751</v>
      </c>
      <c r="F18" s="5">
        <v>12389</v>
      </c>
      <c r="G18" s="4">
        <v>0</v>
      </c>
      <c r="H18" s="5">
        <v>3783</v>
      </c>
      <c r="I18" s="5">
        <v>16172</v>
      </c>
      <c r="J18" s="7">
        <f t="shared" si="4"/>
        <v>3.7660888985144768E-2</v>
      </c>
      <c r="K18" s="5">
        <v>2808</v>
      </c>
      <c r="L18" s="5">
        <v>1044</v>
      </c>
      <c r="M18" s="5">
        <v>137776</v>
      </c>
      <c r="N18" s="5">
        <v>141628</v>
      </c>
      <c r="O18" s="7">
        <f t="shared" si="5"/>
        <v>0.32981921748627774</v>
      </c>
      <c r="P18" s="5">
        <v>429411</v>
      </c>
      <c r="Q18" s="5">
        <v>30637</v>
      </c>
      <c r="R18" t="s">
        <v>157</v>
      </c>
    </row>
    <row r="19" spans="1:18">
      <c r="A19" t="s">
        <v>22</v>
      </c>
      <c r="B19" s="5">
        <v>190348</v>
      </c>
      <c r="C19" s="5">
        <v>80261</v>
      </c>
      <c r="D19" s="5">
        <v>270609</v>
      </c>
      <c r="E19" s="7">
        <f t="shared" si="3"/>
        <v>0.56408134507873109</v>
      </c>
      <c r="F19" s="5">
        <v>43434</v>
      </c>
      <c r="G19" s="5">
        <v>4497</v>
      </c>
      <c r="H19" s="4">
        <v>0</v>
      </c>
      <c r="I19" s="5">
        <v>47931</v>
      </c>
      <c r="J19" s="7">
        <f t="shared" si="4"/>
        <v>9.9911617688135515E-2</v>
      </c>
      <c r="K19" s="4">
        <v>0</v>
      </c>
      <c r="L19" s="5">
        <v>11593</v>
      </c>
      <c r="M19" s="5">
        <v>149601</v>
      </c>
      <c r="N19" s="5">
        <v>161194</v>
      </c>
      <c r="O19" s="7">
        <f t="shared" si="5"/>
        <v>0.33600703723313335</v>
      </c>
      <c r="P19" s="5">
        <v>479734</v>
      </c>
      <c r="Q19" s="4">
        <v>0</v>
      </c>
      <c r="R19" t="s">
        <v>157</v>
      </c>
    </row>
    <row r="20" spans="1:18">
      <c r="A20" t="s">
        <v>23</v>
      </c>
      <c r="B20" s="5">
        <v>170013</v>
      </c>
      <c r="C20" s="5">
        <v>58043</v>
      </c>
      <c r="D20" s="5">
        <v>228056</v>
      </c>
      <c r="E20" s="7">
        <f t="shared" si="3"/>
        <v>0.6590013956996269</v>
      </c>
      <c r="F20" s="5">
        <v>21095</v>
      </c>
      <c r="G20" s="5">
        <v>3250</v>
      </c>
      <c r="H20" s="5">
        <v>1277</v>
      </c>
      <c r="I20" s="5">
        <v>25622</v>
      </c>
      <c r="J20" s="7">
        <f t="shared" si="4"/>
        <v>7.4038542115164002E-2</v>
      </c>
      <c r="K20" s="5">
        <v>1788</v>
      </c>
      <c r="L20" s="5">
        <v>2414</v>
      </c>
      <c r="M20" s="5">
        <v>88183</v>
      </c>
      <c r="N20" s="5">
        <v>92385</v>
      </c>
      <c r="O20" s="7">
        <f t="shared" si="5"/>
        <v>0.26696006218520907</v>
      </c>
      <c r="P20" s="5">
        <v>346063</v>
      </c>
      <c r="Q20" s="5">
        <v>14450</v>
      </c>
      <c r="R20" t="s">
        <v>157</v>
      </c>
    </row>
    <row r="21" spans="1:18">
      <c r="A21" t="s">
        <v>25</v>
      </c>
      <c r="B21" s="5">
        <v>232762</v>
      </c>
      <c r="C21" s="5">
        <v>90590</v>
      </c>
      <c r="D21" s="5">
        <v>323352</v>
      </c>
      <c r="E21" s="7">
        <f t="shared" si="3"/>
        <v>0.6832684265800022</v>
      </c>
      <c r="F21" s="5">
        <v>58869</v>
      </c>
      <c r="G21">
        <v>0</v>
      </c>
      <c r="H21" s="5">
        <v>3787</v>
      </c>
      <c r="I21" s="5">
        <v>62656</v>
      </c>
      <c r="J21" s="7">
        <f t="shared" si="4"/>
        <v>0.132397098319468</v>
      </c>
      <c r="K21" s="5">
        <v>406</v>
      </c>
      <c r="L21" s="5">
        <v>373</v>
      </c>
      <c r="M21" s="5">
        <v>86456</v>
      </c>
      <c r="N21" s="5">
        <v>87235</v>
      </c>
      <c r="O21" s="7">
        <f t="shared" si="5"/>
        <v>0.18433447510052975</v>
      </c>
      <c r="P21" s="5">
        <v>473243</v>
      </c>
      <c r="Q21" s="4">
        <v>0</v>
      </c>
      <c r="R21" t="s">
        <v>157</v>
      </c>
    </row>
    <row r="22" spans="1:18">
      <c r="A22" t="s">
        <v>32</v>
      </c>
      <c r="B22" s="5">
        <v>155249</v>
      </c>
      <c r="C22" s="5">
        <v>68354</v>
      </c>
      <c r="D22" s="5">
        <v>223603</v>
      </c>
      <c r="E22" s="7">
        <f t="shared" si="3"/>
        <v>0.82462558591517088</v>
      </c>
      <c r="F22" s="5">
        <v>4286</v>
      </c>
      <c r="G22" s="4">
        <v>0</v>
      </c>
      <c r="H22" s="5">
        <v>9218</v>
      </c>
      <c r="I22" s="5">
        <v>13504</v>
      </c>
      <c r="J22" s="7">
        <f t="shared" si="4"/>
        <v>4.9801406565200233E-2</v>
      </c>
      <c r="K22" s="4">
        <v>0</v>
      </c>
      <c r="L22" s="5">
        <v>409</v>
      </c>
      <c r="M22" s="5">
        <v>33641</v>
      </c>
      <c r="N22" s="5">
        <v>34050</v>
      </c>
      <c r="O22" s="7">
        <f t="shared" si="5"/>
        <v>0.12557300751962885</v>
      </c>
      <c r="P22" s="5">
        <v>271157</v>
      </c>
      <c r="Q22" s="4">
        <v>0</v>
      </c>
      <c r="R22" t="s">
        <v>157</v>
      </c>
    </row>
    <row r="23" spans="1:18">
      <c r="A23" t="s">
        <v>40</v>
      </c>
      <c r="B23" s="5">
        <v>129804</v>
      </c>
      <c r="C23" s="5">
        <v>22301</v>
      </c>
      <c r="D23" s="5">
        <v>152105</v>
      </c>
      <c r="E23" s="7">
        <f t="shared" si="3"/>
        <v>0.63804841625732511</v>
      </c>
      <c r="F23" s="5">
        <v>21758</v>
      </c>
      <c r="G23" s="4">
        <v>0</v>
      </c>
      <c r="H23" s="5">
        <v>198</v>
      </c>
      <c r="I23" s="5">
        <v>21956</v>
      </c>
      <c r="J23" s="7">
        <f t="shared" si="4"/>
        <v>9.2100792395686082E-2</v>
      </c>
      <c r="K23" s="5">
        <v>482</v>
      </c>
      <c r="L23" s="5">
        <v>663</v>
      </c>
      <c r="M23" s="5">
        <v>63185</v>
      </c>
      <c r="N23" s="5">
        <v>64330</v>
      </c>
      <c r="O23" s="7">
        <f t="shared" si="5"/>
        <v>0.26985079134698875</v>
      </c>
      <c r="P23" s="5">
        <v>238391</v>
      </c>
      <c r="Q23" s="4">
        <v>0</v>
      </c>
      <c r="R23" t="s">
        <v>157</v>
      </c>
    </row>
    <row r="24" spans="1:18">
      <c r="A24" t="s">
        <v>44</v>
      </c>
      <c r="B24" s="5">
        <v>183262</v>
      </c>
      <c r="C24" s="5">
        <v>56304</v>
      </c>
      <c r="D24" s="5">
        <v>239566</v>
      </c>
      <c r="E24" s="7">
        <f t="shared" si="3"/>
        <v>0.69623468415056611</v>
      </c>
      <c r="F24" s="5">
        <v>13067</v>
      </c>
      <c r="G24" s="5">
        <v>2930</v>
      </c>
      <c r="H24" s="4">
        <v>0</v>
      </c>
      <c r="I24" s="5">
        <v>15997</v>
      </c>
      <c r="J24" s="7">
        <f t="shared" si="4"/>
        <v>4.6491013926669919E-2</v>
      </c>
      <c r="K24" s="5">
        <v>606</v>
      </c>
      <c r="L24" s="4">
        <v>0</v>
      </c>
      <c r="M24" s="5">
        <v>87919</v>
      </c>
      <c r="N24" s="5">
        <v>88525</v>
      </c>
      <c r="O24" s="7">
        <f t="shared" si="5"/>
        <v>0.25727430192276396</v>
      </c>
      <c r="P24" s="5">
        <v>344088</v>
      </c>
      <c r="Q24" s="4">
        <v>0</v>
      </c>
      <c r="R24" t="s">
        <v>157</v>
      </c>
    </row>
    <row r="25" spans="1:18">
      <c r="A25" t="s">
        <v>51</v>
      </c>
      <c r="B25" s="5">
        <v>243639</v>
      </c>
      <c r="C25" s="5">
        <v>56716</v>
      </c>
      <c r="D25" s="5">
        <v>300355</v>
      </c>
      <c r="E25" s="7">
        <f t="shared" si="3"/>
        <v>0.5682084752175558</v>
      </c>
      <c r="F25" s="5">
        <v>45312</v>
      </c>
      <c r="G25" s="5">
        <v>250</v>
      </c>
      <c r="H25" s="5">
        <v>9810</v>
      </c>
      <c r="I25" s="5">
        <v>55372</v>
      </c>
      <c r="J25" s="7">
        <f t="shared" si="4"/>
        <v>0.10475217555807795</v>
      </c>
      <c r="K25" s="5">
        <v>2677</v>
      </c>
      <c r="L25" s="5">
        <v>901</v>
      </c>
      <c r="M25" s="5">
        <v>169295</v>
      </c>
      <c r="N25" s="5">
        <v>172873</v>
      </c>
      <c r="O25" s="7">
        <f t="shared" si="5"/>
        <v>0.32703934922436623</v>
      </c>
      <c r="P25" s="5">
        <v>528600</v>
      </c>
      <c r="Q25" s="4">
        <v>0</v>
      </c>
      <c r="R25" t="s">
        <v>157</v>
      </c>
    </row>
    <row r="26" spans="1:18">
      <c r="A26" t="s">
        <v>53</v>
      </c>
      <c r="B26" s="5">
        <v>224167</v>
      </c>
      <c r="C26" s="5">
        <v>89427</v>
      </c>
      <c r="D26" s="5">
        <v>313594</v>
      </c>
      <c r="E26" s="7">
        <f t="shared" si="3"/>
        <v>0.58501213512994199</v>
      </c>
      <c r="F26" s="5">
        <v>36638</v>
      </c>
      <c r="G26" s="5">
        <v>2345</v>
      </c>
      <c r="H26" s="4">
        <v>0</v>
      </c>
      <c r="I26" s="5">
        <v>38983</v>
      </c>
      <c r="J26" s="7">
        <f t="shared" si="4"/>
        <v>7.2723100772879995E-2</v>
      </c>
      <c r="K26" s="5">
        <v>591</v>
      </c>
      <c r="L26" s="5">
        <v>598</v>
      </c>
      <c r="M26" s="5">
        <v>182281</v>
      </c>
      <c r="N26" s="5">
        <v>183470</v>
      </c>
      <c r="O26" s="7">
        <f t="shared" si="5"/>
        <v>0.34226476409717804</v>
      </c>
      <c r="P26" s="5">
        <v>536047</v>
      </c>
      <c r="Q26" s="4">
        <v>0</v>
      </c>
      <c r="R26" t="s">
        <v>157</v>
      </c>
    </row>
    <row r="27" spans="1:18">
      <c r="A27" t="s">
        <v>57</v>
      </c>
      <c r="B27" s="5">
        <v>133331</v>
      </c>
      <c r="C27" s="5">
        <v>47401</v>
      </c>
      <c r="D27" s="5">
        <v>180732</v>
      </c>
      <c r="E27" s="7">
        <f t="shared" si="3"/>
        <v>0.57871648233418083</v>
      </c>
      <c r="F27" s="5">
        <v>30278</v>
      </c>
      <c r="G27" s="5">
        <v>1355</v>
      </c>
      <c r="H27" s="5">
        <v>9568</v>
      </c>
      <c r="I27" s="5">
        <v>41201</v>
      </c>
      <c r="J27" s="7">
        <f t="shared" si="4"/>
        <v>0.1319284785685467</v>
      </c>
      <c r="K27" s="5">
        <v>3158</v>
      </c>
      <c r="L27" s="5">
        <v>1797</v>
      </c>
      <c r="M27" s="5">
        <v>85410</v>
      </c>
      <c r="N27" s="5">
        <v>90365</v>
      </c>
      <c r="O27" s="7">
        <f t="shared" si="5"/>
        <v>0.2893550390972725</v>
      </c>
      <c r="P27" s="5">
        <v>312298</v>
      </c>
      <c r="Q27" s="4">
        <v>0</v>
      </c>
      <c r="R27" t="s">
        <v>157</v>
      </c>
    </row>
    <row r="28" spans="1:18">
      <c r="A28" t="s">
        <v>60</v>
      </c>
      <c r="B28" s="5">
        <v>174161</v>
      </c>
      <c r="C28" s="5">
        <v>79811</v>
      </c>
      <c r="D28" s="5">
        <v>253972</v>
      </c>
      <c r="E28" s="7">
        <f t="shared" si="3"/>
        <v>0.693723026495493</v>
      </c>
      <c r="F28" s="5">
        <v>15628</v>
      </c>
      <c r="G28" s="5">
        <v>180</v>
      </c>
      <c r="H28" s="5">
        <v>1649</v>
      </c>
      <c r="I28" s="5">
        <v>17457</v>
      </c>
      <c r="J28" s="7">
        <f t="shared" si="4"/>
        <v>4.7683692980060095E-2</v>
      </c>
      <c r="K28" s="5">
        <v>1953</v>
      </c>
      <c r="L28" s="5">
        <v>4247</v>
      </c>
      <c r="M28" s="5">
        <v>88471</v>
      </c>
      <c r="N28" s="5">
        <v>94671</v>
      </c>
      <c r="O28" s="7">
        <f t="shared" si="5"/>
        <v>0.25859328052444686</v>
      </c>
      <c r="P28" s="5">
        <v>366100</v>
      </c>
      <c r="Q28" s="4">
        <v>0</v>
      </c>
      <c r="R28" t="s">
        <v>157</v>
      </c>
    </row>
    <row r="29" spans="1:18">
      <c r="A29" t="s">
        <v>62</v>
      </c>
      <c r="B29" s="5">
        <v>131901</v>
      </c>
      <c r="C29" s="5">
        <v>42966</v>
      </c>
      <c r="D29" s="5">
        <v>174867</v>
      </c>
      <c r="E29" s="7">
        <f t="shared" si="3"/>
        <v>0.58058314961884783</v>
      </c>
      <c r="F29" s="5">
        <v>12547</v>
      </c>
      <c r="G29" s="4">
        <v>0</v>
      </c>
      <c r="H29" s="5">
        <v>3367</v>
      </c>
      <c r="I29" s="5">
        <v>15914</v>
      </c>
      <c r="J29" s="7">
        <f t="shared" si="4"/>
        <v>5.2836728731174801E-2</v>
      </c>
      <c r="K29" s="5">
        <v>339</v>
      </c>
      <c r="L29" s="4">
        <v>0</v>
      </c>
      <c r="M29" s="5">
        <v>110072</v>
      </c>
      <c r="N29" s="5">
        <v>110411</v>
      </c>
      <c r="O29" s="7">
        <f t="shared" si="5"/>
        <v>0.36658012164997744</v>
      </c>
      <c r="P29" s="5">
        <v>301192</v>
      </c>
      <c r="Q29" s="4">
        <v>0</v>
      </c>
      <c r="R29" t="s">
        <v>157</v>
      </c>
    </row>
    <row r="30" spans="1:18">
      <c r="A30" s="117"/>
      <c r="B30" s="89"/>
      <c r="C30" s="89"/>
      <c r="D30" s="89"/>
      <c r="E30" s="127"/>
      <c r="F30" s="89"/>
      <c r="G30" s="121"/>
      <c r="H30" s="89"/>
      <c r="I30" s="89"/>
      <c r="J30" s="127"/>
      <c r="K30" s="89"/>
      <c r="L30" s="121"/>
      <c r="M30" s="89"/>
      <c r="N30" s="89"/>
      <c r="O30" s="127"/>
      <c r="P30" s="89"/>
      <c r="Q30" s="121"/>
    </row>
    <row r="31" spans="1:18">
      <c r="A31" s="117"/>
      <c r="B31" s="89"/>
      <c r="C31" s="89"/>
      <c r="D31" s="89"/>
      <c r="E31" s="127"/>
      <c r="F31" s="89"/>
      <c r="G31" s="121"/>
      <c r="H31" s="89"/>
      <c r="I31" s="89"/>
      <c r="J31" s="127"/>
      <c r="K31" s="89"/>
      <c r="L31" s="121"/>
      <c r="M31" s="89"/>
      <c r="N31" s="89"/>
      <c r="O31" s="127"/>
      <c r="P31" s="89"/>
      <c r="Q31" s="121"/>
    </row>
    <row r="32" spans="1:18">
      <c r="A32" s="42" t="s">
        <v>408</v>
      </c>
      <c r="B32" s="5"/>
      <c r="C32" s="5"/>
      <c r="D32" s="5"/>
      <c r="F32" s="5"/>
      <c r="G32" s="4"/>
      <c r="H32" s="5"/>
      <c r="I32" s="5"/>
      <c r="K32" s="5"/>
      <c r="L32" s="4"/>
      <c r="M32" s="5"/>
      <c r="N32" s="5"/>
      <c r="P32" s="5"/>
      <c r="Q32" s="4"/>
    </row>
    <row r="33" spans="1:18">
      <c r="A33" t="s">
        <v>19</v>
      </c>
      <c r="B33" s="5">
        <v>468067</v>
      </c>
      <c r="C33" s="5">
        <v>162686</v>
      </c>
      <c r="D33" s="5">
        <v>630753</v>
      </c>
      <c r="E33" s="7">
        <f t="shared" ref="E33:E41" si="6">(D33/P33)</f>
        <v>0.73709778258202108</v>
      </c>
      <c r="F33" s="5">
        <v>39592</v>
      </c>
      <c r="G33" s="5">
        <v>7967</v>
      </c>
      <c r="H33" s="5">
        <v>6434</v>
      </c>
      <c r="I33" s="5">
        <v>53993</v>
      </c>
      <c r="J33" s="7">
        <f t="shared" ref="J33:J41" si="7">(I33/P33)</f>
        <v>6.3096204972391837E-2</v>
      </c>
      <c r="K33" s="5">
        <v>7253</v>
      </c>
      <c r="L33" s="5">
        <v>6533</v>
      </c>
      <c r="M33" s="5">
        <v>157193</v>
      </c>
      <c r="N33" s="5">
        <v>170979</v>
      </c>
      <c r="O33" s="7">
        <f t="shared" ref="O33:O41" si="8">(N33/P33)</f>
        <v>0.19980601244558707</v>
      </c>
      <c r="P33" s="5">
        <v>855725</v>
      </c>
      <c r="Q33" s="5">
        <v>27654</v>
      </c>
      <c r="R33" t="s">
        <v>159</v>
      </c>
    </row>
    <row r="34" spans="1:18">
      <c r="A34" t="s">
        <v>26</v>
      </c>
      <c r="B34" s="5">
        <v>910166</v>
      </c>
      <c r="C34" s="5">
        <v>332771</v>
      </c>
      <c r="D34" s="5">
        <v>1242937</v>
      </c>
      <c r="E34" s="7">
        <f t="shared" si="6"/>
        <v>0.56378843299694825</v>
      </c>
      <c r="F34" s="5">
        <v>182726</v>
      </c>
      <c r="G34" s="5">
        <v>3065</v>
      </c>
      <c r="H34" s="5">
        <v>16378</v>
      </c>
      <c r="I34" s="5">
        <v>202169</v>
      </c>
      <c r="J34" s="7">
        <f t="shared" si="7"/>
        <v>9.1702591290274582E-2</v>
      </c>
      <c r="K34" s="5">
        <v>7812</v>
      </c>
      <c r="L34" s="5">
        <v>25187</v>
      </c>
      <c r="M34" s="5">
        <v>726511</v>
      </c>
      <c r="N34" s="5">
        <v>759510</v>
      </c>
      <c r="O34" s="7">
        <f t="shared" si="8"/>
        <v>0.34450897571277717</v>
      </c>
      <c r="P34" s="5">
        <v>2204616</v>
      </c>
      <c r="Q34" s="5">
        <v>1498641</v>
      </c>
      <c r="R34" t="s">
        <v>159</v>
      </c>
    </row>
    <row r="35" spans="1:18">
      <c r="A35" t="s">
        <v>33</v>
      </c>
      <c r="B35" s="5">
        <v>439132</v>
      </c>
      <c r="C35" s="5">
        <v>114651</v>
      </c>
      <c r="D35" s="5">
        <v>553783</v>
      </c>
      <c r="E35" s="7">
        <f t="shared" si="6"/>
        <v>0.69383063147040736</v>
      </c>
      <c r="F35" s="5">
        <v>73116</v>
      </c>
      <c r="G35" s="5">
        <v>3673</v>
      </c>
      <c r="H35" s="5">
        <v>19443</v>
      </c>
      <c r="I35" s="5">
        <v>96232</v>
      </c>
      <c r="J35" s="7">
        <f t="shared" si="7"/>
        <v>0.12056836220624366</v>
      </c>
      <c r="K35" s="5">
        <v>5034</v>
      </c>
      <c r="L35" s="5">
        <v>13864</v>
      </c>
      <c r="M35" s="5">
        <v>129240</v>
      </c>
      <c r="N35" s="5">
        <v>148138</v>
      </c>
      <c r="O35" s="7">
        <f t="shared" si="8"/>
        <v>0.18560100632334903</v>
      </c>
      <c r="P35" s="5">
        <v>798153</v>
      </c>
      <c r="Q35" s="4">
        <v>0</v>
      </c>
      <c r="R35" t="s">
        <v>159</v>
      </c>
    </row>
    <row r="36" spans="1:18">
      <c r="A36" t="s">
        <v>36</v>
      </c>
      <c r="B36" s="5">
        <v>367515</v>
      </c>
      <c r="C36" s="5">
        <v>215936</v>
      </c>
      <c r="D36" s="5">
        <v>583451</v>
      </c>
      <c r="E36" s="7">
        <f t="shared" si="6"/>
        <v>0.71047895295710706</v>
      </c>
      <c r="F36" s="5">
        <v>31986</v>
      </c>
      <c r="G36" s="5">
        <v>12726</v>
      </c>
      <c r="H36" s="5">
        <v>14065</v>
      </c>
      <c r="I36" s="5">
        <v>58777</v>
      </c>
      <c r="J36" s="7">
        <f t="shared" si="7"/>
        <v>7.1573827824375796E-2</v>
      </c>
      <c r="K36" s="5">
        <v>2018</v>
      </c>
      <c r="L36" s="5">
        <v>7808</v>
      </c>
      <c r="M36" s="5">
        <v>169154</v>
      </c>
      <c r="N36" s="5">
        <v>178980</v>
      </c>
      <c r="O36" s="7">
        <f t="shared" si="8"/>
        <v>0.21794721921851712</v>
      </c>
      <c r="P36" s="5">
        <v>821208</v>
      </c>
      <c r="Q36" s="5">
        <v>65824</v>
      </c>
      <c r="R36" t="s">
        <v>159</v>
      </c>
    </row>
    <row r="37" spans="1:18">
      <c r="A37" t="s">
        <v>43</v>
      </c>
      <c r="B37" s="5">
        <v>257127</v>
      </c>
      <c r="C37" s="5">
        <v>103835</v>
      </c>
      <c r="D37" s="5">
        <v>360962</v>
      </c>
      <c r="E37" s="7">
        <f t="shared" si="6"/>
        <v>0.60769548052560252</v>
      </c>
      <c r="F37" s="5">
        <v>55372</v>
      </c>
      <c r="G37" s="5">
        <v>3700</v>
      </c>
      <c r="H37" s="5">
        <v>4165</v>
      </c>
      <c r="I37" s="5">
        <v>63237</v>
      </c>
      <c r="J37" s="7">
        <f t="shared" si="7"/>
        <v>0.10646228440112124</v>
      </c>
      <c r="K37" s="5">
        <v>5818</v>
      </c>
      <c r="L37" s="5">
        <v>1610</v>
      </c>
      <c r="M37" s="5">
        <v>162358</v>
      </c>
      <c r="N37" s="5">
        <v>169786</v>
      </c>
      <c r="O37" s="7">
        <f t="shared" si="8"/>
        <v>0.28584223507327627</v>
      </c>
      <c r="P37" s="5">
        <v>593985</v>
      </c>
      <c r="Q37" s="5">
        <v>41188</v>
      </c>
      <c r="R37" t="s">
        <v>159</v>
      </c>
    </row>
    <row r="38" spans="1:18">
      <c r="A38" t="s">
        <v>47</v>
      </c>
      <c r="B38" s="5">
        <v>326102</v>
      </c>
      <c r="C38" s="5">
        <v>117454</v>
      </c>
      <c r="D38" s="5">
        <v>443556</v>
      </c>
      <c r="E38" s="7">
        <f t="shared" si="6"/>
        <v>0.72485827418898841</v>
      </c>
      <c r="F38" s="5">
        <v>47238</v>
      </c>
      <c r="G38" s="5">
        <v>4696</v>
      </c>
      <c r="H38" s="5">
        <v>2533</v>
      </c>
      <c r="I38" s="5">
        <v>54467</v>
      </c>
      <c r="J38" s="7">
        <f t="shared" si="7"/>
        <v>8.9009855847405145E-2</v>
      </c>
      <c r="K38" s="5">
        <v>3462</v>
      </c>
      <c r="L38" s="4">
        <v>0</v>
      </c>
      <c r="M38" s="5">
        <v>110436</v>
      </c>
      <c r="N38" s="5">
        <v>113898</v>
      </c>
      <c r="O38" s="7">
        <f t="shared" si="8"/>
        <v>0.18613186996360642</v>
      </c>
      <c r="P38" s="5">
        <v>611921</v>
      </c>
      <c r="Q38" s="4">
        <v>0</v>
      </c>
      <c r="R38" t="s">
        <v>159</v>
      </c>
    </row>
    <row r="39" spans="1:18">
      <c r="A39" t="s">
        <v>52</v>
      </c>
      <c r="B39" s="5">
        <v>262242</v>
      </c>
      <c r="C39" s="5">
        <v>77917</v>
      </c>
      <c r="D39" s="5">
        <v>340159</v>
      </c>
      <c r="E39" s="7">
        <f t="shared" si="6"/>
        <v>0.66342067539762251</v>
      </c>
      <c r="F39" s="5">
        <v>55355</v>
      </c>
      <c r="G39" s="5">
        <v>8152</v>
      </c>
      <c r="H39" s="4">
        <v>0</v>
      </c>
      <c r="I39" s="5">
        <v>63507</v>
      </c>
      <c r="J39" s="7">
        <f t="shared" si="7"/>
        <v>0.12385930353886511</v>
      </c>
      <c r="K39" s="5">
        <v>1094</v>
      </c>
      <c r="L39" s="5">
        <v>74</v>
      </c>
      <c r="M39" s="5">
        <v>107901</v>
      </c>
      <c r="N39" s="5">
        <v>109069</v>
      </c>
      <c r="O39" s="7">
        <f t="shared" si="8"/>
        <v>0.21272002106351234</v>
      </c>
      <c r="P39" s="5">
        <v>512735</v>
      </c>
      <c r="Q39" s="4">
        <v>0</v>
      </c>
      <c r="R39" t="s">
        <v>159</v>
      </c>
    </row>
    <row r="40" spans="1:18">
      <c r="A40" t="s">
        <v>58</v>
      </c>
      <c r="B40" s="5">
        <v>384668</v>
      </c>
      <c r="C40" s="5">
        <v>116322</v>
      </c>
      <c r="D40" s="5">
        <v>500990</v>
      </c>
      <c r="E40" s="7">
        <f t="shared" si="6"/>
        <v>0.62062626280144639</v>
      </c>
      <c r="F40" s="5">
        <v>88747</v>
      </c>
      <c r="G40" s="5">
        <v>2745</v>
      </c>
      <c r="H40" s="5">
        <v>62178</v>
      </c>
      <c r="I40" s="5">
        <v>153670</v>
      </c>
      <c r="J40" s="7">
        <f t="shared" si="7"/>
        <v>0.1903663502359294</v>
      </c>
      <c r="K40" s="5">
        <v>1805</v>
      </c>
      <c r="L40" s="5">
        <v>2029</v>
      </c>
      <c r="M40" s="5">
        <v>148739</v>
      </c>
      <c r="N40" s="5">
        <v>152573</v>
      </c>
      <c r="O40" s="7">
        <f t="shared" si="8"/>
        <v>0.18900738696262417</v>
      </c>
      <c r="P40" s="5">
        <v>807233</v>
      </c>
      <c r="Q40" s="4">
        <v>0</v>
      </c>
      <c r="R40" t="s">
        <v>159</v>
      </c>
    </row>
    <row r="41" spans="1:18">
      <c r="A41" t="s">
        <v>59</v>
      </c>
      <c r="B41" s="5">
        <v>435068</v>
      </c>
      <c r="C41" s="5">
        <v>200185</v>
      </c>
      <c r="D41" s="5">
        <v>635253</v>
      </c>
      <c r="E41" s="7">
        <f t="shared" si="6"/>
        <v>0.76204968504494297</v>
      </c>
      <c r="F41" s="5">
        <v>73894</v>
      </c>
      <c r="G41" s="5">
        <v>5803</v>
      </c>
      <c r="H41" s="5">
        <v>6030</v>
      </c>
      <c r="I41" s="5">
        <v>85727</v>
      </c>
      <c r="J41" s="7">
        <f t="shared" si="7"/>
        <v>0.10283813433364003</v>
      </c>
      <c r="K41" s="5">
        <v>913</v>
      </c>
      <c r="L41" s="5">
        <v>0</v>
      </c>
      <c r="M41" s="5">
        <v>111718</v>
      </c>
      <c r="N41" s="5">
        <v>112631</v>
      </c>
      <c r="O41" s="7">
        <f t="shared" si="8"/>
        <v>0.13511218062141694</v>
      </c>
      <c r="P41" s="5">
        <v>833611</v>
      </c>
      <c r="Q41" s="4">
        <v>0</v>
      </c>
      <c r="R41" t="s">
        <v>159</v>
      </c>
    </row>
    <row r="42" spans="1:18">
      <c r="A42" s="117"/>
      <c r="B42" s="117"/>
      <c r="C42" s="117"/>
      <c r="D42" s="117"/>
      <c r="E42" s="127"/>
      <c r="F42" s="117"/>
      <c r="G42" s="117"/>
      <c r="H42" s="117"/>
      <c r="I42" s="117"/>
      <c r="J42" s="127"/>
      <c r="K42" s="117"/>
      <c r="L42" s="117"/>
      <c r="M42" s="117"/>
      <c r="N42" s="117"/>
      <c r="O42" s="127"/>
      <c r="P42" s="117"/>
      <c r="Q42" s="117"/>
    </row>
    <row r="43" spans="1:18">
      <c r="A43" s="42" t="s">
        <v>409</v>
      </c>
    </row>
    <row r="44" spans="1:18">
      <c r="A44" t="s">
        <v>21</v>
      </c>
      <c r="B44" s="5">
        <v>403511</v>
      </c>
      <c r="C44" s="5">
        <v>145961</v>
      </c>
      <c r="D44" s="5">
        <v>549472</v>
      </c>
      <c r="E44" s="7">
        <f t="shared" ref="E44:E49" si="9">(D44/P44)</f>
        <v>0.79119575281180388</v>
      </c>
      <c r="F44" s="5">
        <v>22709</v>
      </c>
      <c r="G44" s="5">
        <v>5154</v>
      </c>
      <c r="H44" s="5">
        <v>9458</v>
      </c>
      <c r="I44" s="5">
        <v>37321</v>
      </c>
      <c r="J44" s="7">
        <f t="shared" ref="J44:J49" si="10">(I44/P44)</f>
        <v>5.3739256396484865E-2</v>
      </c>
      <c r="K44" s="5">
        <v>2064</v>
      </c>
      <c r="L44" s="5">
        <v>1566</v>
      </c>
      <c r="M44" s="5">
        <v>104060</v>
      </c>
      <c r="N44" s="5">
        <v>107690</v>
      </c>
      <c r="O44" s="7">
        <f t="shared" ref="O44:O49" si="11">(N44/P44)</f>
        <v>0.15506499079171124</v>
      </c>
      <c r="P44" s="5">
        <v>694483</v>
      </c>
      <c r="Q44" s="4">
        <v>0</v>
      </c>
      <c r="R44" t="s">
        <v>160</v>
      </c>
    </row>
    <row r="45" spans="1:18">
      <c r="A45" t="s">
        <v>34</v>
      </c>
      <c r="B45" s="5">
        <v>320000</v>
      </c>
      <c r="C45" s="5">
        <v>135600</v>
      </c>
      <c r="D45" s="5">
        <v>455600</v>
      </c>
      <c r="E45" s="7">
        <f t="shared" si="9"/>
        <v>0.6433592503367892</v>
      </c>
      <c r="F45" s="5">
        <v>55500</v>
      </c>
      <c r="G45" s="4">
        <v>0</v>
      </c>
      <c r="H45" s="5">
        <v>5000</v>
      </c>
      <c r="I45" s="5">
        <v>60500</v>
      </c>
      <c r="J45" s="7">
        <f t="shared" si="10"/>
        <v>8.5432911864301464E-2</v>
      </c>
      <c r="K45" s="5">
        <v>1259</v>
      </c>
      <c r="L45" s="5">
        <v>6016</v>
      </c>
      <c r="M45" s="5">
        <v>184783</v>
      </c>
      <c r="N45" s="5">
        <v>192058</v>
      </c>
      <c r="O45" s="7">
        <f t="shared" si="11"/>
        <v>0.27120783779890928</v>
      </c>
      <c r="P45" s="5">
        <v>708158</v>
      </c>
      <c r="Q45" s="4">
        <v>0</v>
      </c>
      <c r="R45" t="s">
        <v>160</v>
      </c>
    </row>
    <row r="46" spans="1:18">
      <c r="A46" t="s">
        <v>48</v>
      </c>
      <c r="B46" s="5">
        <v>370315</v>
      </c>
      <c r="C46" s="5">
        <v>126443</v>
      </c>
      <c r="D46" s="5">
        <v>496758</v>
      </c>
      <c r="E46" s="7">
        <f t="shared" si="9"/>
        <v>0.56419511353001572</v>
      </c>
      <c r="F46" s="5">
        <v>43651</v>
      </c>
      <c r="G46" s="5">
        <v>41037</v>
      </c>
      <c r="H46" s="5">
        <v>4567</v>
      </c>
      <c r="I46" s="5">
        <v>89255</v>
      </c>
      <c r="J46" s="7">
        <f t="shared" si="10"/>
        <v>0.10137176423554639</v>
      </c>
      <c r="K46" s="4">
        <v>0</v>
      </c>
      <c r="L46" s="5">
        <v>1760</v>
      </c>
      <c r="M46" s="5">
        <v>292699</v>
      </c>
      <c r="N46" s="5">
        <v>294459</v>
      </c>
      <c r="O46" s="7">
        <f t="shared" si="11"/>
        <v>0.33443312223443789</v>
      </c>
      <c r="P46" s="5">
        <v>880472</v>
      </c>
      <c r="Q46" s="4">
        <v>0</v>
      </c>
      <c r="R46" t="s">
        <v>160</v>
      </c>
    </row>
    <row r="47" spans="1:18">
      <c r="A47" t="s">
        <v>49</v>
      </c>
      <c r="B47" s="5">
        <v>235255</v>
      </c>
      <c r="C47" s="5">
        <v>35218</v>
      </c>
      <c r="D47" s="5">
        <v>270473</v>
      </c>
      <c r="E47" s="7">
        <f t="shared" si="9"/>
        <v>0.70285040135334942</v>
      </c>
      <c r="F47" s="5">
        <v>27100</v>
      </c>
      <c r="G47" s="5">
        <v>500</v>
      </c>
      <c r="H47" s="5">
        <v>1000</v>
      </c>
      <c r="I47" s="5">
        <v>28600</v>
      </c>
      <c r="J47" s="7">
        <f t="shared" si="10"/>
        <v>7.431988212762751E-2</v>
      </c>
      <c r="K47" s="5">
        <v>250</v>
      </c>
      <c r="L47" s="5">
        <v>1500</v>
      </c>
      <c r="M47" s="5">
        <v>84000</v>
      </c>
      <c r="N47" s="5">
        <v>85750</v>
      </c>
      <c r="O47" s="7">
        <f t="shared" si="11"/>
        <v>0.22282971651902303</v>
      </c>
      <c r="P47" s="5">
        <v>384823</v>
      </c>
      <c r="Q47" s="4">
        <v>0</v>
      </c>
      <c r="R47" t="s">
        <v>160</v>
      </c>
    </row>
    <row r="48" spans="1:18">
      <c r="A48" t="s">
        <v>55</v>
      </c>
      <c r="B48" s="5">
        <v>812208</v>
      </c>
      <c r="C48" s="5">
        <v>268762</v>
      </c>
      <c r="D48" s="5">
        <v>1080970</v>
      </c>
      <c r="E48" s="7">
        <f t="shared" si="9"/>
        <v>0.59196785213207437</v>
      </c>
      <c r="F48" s="5">
        <v>175117</v>
      </c>
      <c r="G48" s="5">
        <v>25066</v>
      </c>
      <c r="H48" s="5">
        <v>57978</v>
      </c>
      <c r="I48" s="5">
        <v>258161</v>
      </c>
      <c r="J48" s="7">
        <f t="shared" si="10"/>
        <v>0.14137581308849317</v>
      </c>
      <c r="K48" s="5">
        <v>7541</v>
      </c>
      <c r="L48" s="4">
        <v>0</v>
      </c>
      <c r="M48" s="5">
        <v>479390</v>
      </c>
      <c r="N48" s="5">
        <v>486931</v>
      </c>
      <c r="O48" s="7">
        <f t="shared" si="11"/>
        <v>0.26665633477943246</v>
      </c>
      <c r="P48" s="5">
        <v>1826062</v>
      </c>
      <c r="Q48" s="5">
        <v>406145</v>
      </c>
      <c r="R48" t="s">
        <v>160</v>
      </c>
    </row>
    <row r="49" spans="1:18">
      <c r="A49" t="s">
        <v>56</v>
      </c>
      <c r="B49" s="5">
        <v>444327</v>
      </c>
      <c r="C49" s="5">
        <v>150014</v>
      </c>
      <c r="D49" s="5">
        <v>594341</v>
      </c>
      <c r="E49" s="7">
        <f t="shared" si="9"/>
        <v>0.70180238475907986</v>
      </c>
      <c r="F49" s="5">
        <v>30167</v>
      </c>
      <c r="G49" s="5">
        <v>15880</v>
      </c>
      <c r="H49" s="5">
        <v>2983</v>
      </c>
      <c r="I49" s="5">
        <v>49030</v>
      </c>
      <c r="J49" s="7">
        <f t="shared" si="10"/>
        <v>5.7894997862738197E-2</v>
      </c>
      <c r="K49" s="5">
        <v>458</v>
      </c>
      <c r="L49" s="5">
        <v>5330</v>
      </c>
      <c r="M49" s="5">
        <v>197719</v>
      </c>
      <c r="N49" s="5">
        <v>203507</v>
      </c>
      <c r="O49" s="7">
        <f t="shared" si="11"/>
        <v>0.24030261737818198</v>
      </c>
      <c r="P49" s="5">
        <v>846878</v>
      </c>
      <c r="Q49" s="4">
        <v>0</v>
      </c>
      <c r="R49" t="s">
        <v>160</v>
      </c>
    </row>
    <row r="50" spans="1:18">
      <c r="A50" s="117"/>
      <c r="B50" s="89"/>
      <c r="C50" s="89"/>
      <c r="D50" s="89"/>
      <c r="E50" s="127"/>
      <c r="F50" s="89"/>
      <c r="G50" s="89"/>
      <c r="H50" s="89"/>
      <c r="I50" s="89"/>
      <c r="J50" s="127"/>
      <c r="K50" s="89"/>
      <c r="L50" s="89"/>
      <c r="M50" s="89"/>
      <c r="N50" s="89"/>
      <c r="O50" s="127"/>
      <c r="P50" s="89"/>
      <c r="Q50" s="121"/>
    </row>
    <row r="51" spans="1:18">
      <c r="A51" s="42" t="s">
        <v>410</v>
      </c>
      <c r="B51" s="5"/>
      <c r="C51" s="5"/>
      <c r="D51" s="5"/>
      <c r="F51" s="5"/>
      <c r="G51" s="5"/>
      <c r="H51" s="5"/>
      <c r="I51" s="5"/>
      <c r="K51" s="5"/>
      <c r="L51" s="5"/>
      <c r="M51" s="5"/>
      <c r="N51" s="5"/>
      <c r="P51" s="5"/>
      <c r="Q51" s="4"/>
    </row>
    <row r="52" spans="1:18">
      <c r="A52" t="s">
        <v>35</v>
      </c>
      <c r="B52" s="5">
        <v>756174</v>
      </c>
      <c r="C52" s="5">
        <v>254964</v>
      </c>
      <c r="D52" s="5">
        <v>1011138</v>
      </c>
      <c r="E52" s="7">
        <f>(D52/P52)</f>
        <v>0.77197303425687691</v>
      </c>
      <c r="F52" s="5">
        <v>62903</v>
      </c>
      <c r="G52" s="5">
        <v>4826</v>
      </c>
      <c r="H52" s="5">
        <v>11089</v>
      </c>
      <c r="I52" s="5">
        <v>78818</v>
      </c>
      <c r="J52" s="7">
        <f>(I52/P52)</f>
        <v>6.0175139905787864E-2</v>
      </c>
      <c r="K52" s="5">
        <v>2115</v>
      </c>
      <c r="L52" s="5">
        <v>7461</v>
      </c>
      <c r="M52" s="5">
        <v>210278</v>
      </c>
      <c r="N52" s="5">
        <v>219854</v>
      </c>
      <c r="O52" s="7">
        <f>(N52/P52)</f>
        <v>0.16785182583733518</v>
      </c>
      <c r="P52" s="5">
        <v>1309810</v>
      </c>
      <c r="Q52" s="5">
        <v>25329</v>
      </c>
      <c r="R52" t="s">
        <v>161</v>
      </c>
    </row>
    <row r="53" spans="1:18">
      <c r="A53" t="s">
        <v>38</v>
      </c>
      <c r="B53" s="5">
        <v>1007629</v>
      </c>
      <c r="C53" s="5">
        <v>198540</v>
      </c>
      <c r="D53" s="5">
        <v>1206169</v>
      </c>
      <c r="E53" s="7">
        <f>(D53/P53)</f>
        <v>0.73928840895676262</v>
      </c>
      <c r="F53" s="5">
        <v>96016</v>
      </c>
      <c r="G53" s="5">
        <v>26405</v>
      </c>
      <c r="H53" s="5">
        <v>23344</v>
      </c>
      <c r="I53" s="5">
        <v>145765</v>
      </c>
      <c r="J53" s="7">
        <f>(I53/P53)</f>
        <v>8.934268326543171E-2</v>
      </c>
      <c r="K53" s="5">
        <v>12445</v>
      </c>
      <c r="L53" s="5">
        <v>8180</v>
      </c>
      <c r="M53" s="5">
        <v>258968</v>
      </c>
      <c r="N53" s="5">
        <v>279593</v>
      </c>
      <c r="O53" s="7">
        <f>(N53/P53)</f>
        <v>0.1713689077778057</v>
      </c>
      <c r="P53" s="5">
        <v>1631527</v>
      </c>
      <c r="Q53" s="5">
        <v>29870</v>
      </c>
      <c r="R53" t="s">
        <v>161</v>
      </c>
    </row>
    <row r="54" spans="1:18">
      <c r="A54" t="s">
        <v>41</v>
      </c>
      <c r="B54" s="5">
        <v>488597</v>
      </c>
      <c r="C54" s="5">
        <v>156513</v>
      </c>
      <c r="D54" s="5">
        <v>645110</v>
      </c>
      <c r="E54" s="7">
        <f>(D54/P54)</f>
        <v>0.66734527729416426</v>
      </c>
      <c r="F54" s="5">
        <v>56379</v>
      </c>
      <c r="G54" s="4">
        <v>0</v>
      </c>
      <c r="H54" s="5">
        <v>2153</v>
      </c>
      <c r="I54" s="5">
        <v>58532</v>
      </c>
      <c r="J54" s="7">
        <f>(I54/P54)</f>
        <v>6.0549447025440656E-2</v>
      </c>
      <c r="K54" s="5">
        <v>312</v>
      </c>
      <c r="L54" s="5">
        <v>887</v>
      </c>
      <c r="M54" s="5">
        <v>261840</v>
      </c>
      <c r="N54" s="5">
        <v>263039</v>
      </c>
      <c r="O54" s="7">
        <f>(N54/P54)</f>
        <v>0.27210527568039511</v>
      </c>
      <c r="P54" s="5">
        <v>966681</v>
      </c>
      <c r="Q54" s="5">
        <v>53016</v>
      </c>
      <c r="R54" t="s">
        <v>161</v>
      </c>
    </row>
    <row r="55" spans="1:18">
      <c r="A55" t="s">
        <v>42</v>
      </c>
      <c r="B55" s="5">
        <v>950654</v>
      </c>
      <c r="C55" s="5">
        <v>348004</v>
      </c>
      <c r="D55" s="5">
        <v>1298658</v>
      </c>
      <c r="E55" s="7">
        <f>(D55/P55)</f>
        <v>0.82777070258569585</v>
      </c>
      <c r="F55" s="5">
        <v>160915</v>
      </c>
      <c r="G55" s="5">
        <v>1736</v>
      </c>
      <c r="H55" s="5">
        <v>9417</v>
      </c>
      <c r="I55" s="5">
        <v>172068</v>
      </c>
      <c r="J55" s="7">
        <f>(I55/P55)</f>
        <v>0.10967695055396842</v>
      </c>
      <c r="K55" s="5">
        <v>2445</v>
      </c>
      <c r="L55" s="4">
        <v>0</v>
      </c>
      <c r="M55" s="5">
        <v>95691</v>
      </c>
      <c r="N55" s="5">
        <v>98136</v>
      </c>
      <c r="O55" s="7">
        <f>(N55/P55)</f>
        <v>6.2552346860335714E-2</v>
      </c>
      <c r="P55" s="5">
        <v>1568862</v>
      </c>
      <c r="Q55" s="4">
        <v>0</v>
      </c>
      <c r="R55" t="s">
        <v>161</v>
      </c>
    </row>
    <row r="56" spans="1:18">
      <c r="A56" t="s">
        <v>45</v>
      </c>
      <c r="B56" s="5">
        <v>507046</v>
      </c>
      <c r="C56" s="5">
        <v>173445</v>
      </c>
      <c r="D56" s="5">
        <v>680491</v>
      </c>
      <c r="E56" s="7">
        <f>(D56/P56)</f>
        <v>0.77039711354818696</v>
      </c>
      <c r="F56" s="5">
        <v>60390</v>
      </c>
      <c r="G56" s="5">
        <v>3448</v>
      </c>
      <c r="H56" s="5">
        <v>22178</v>
      </c>
      <c r="I56" s="5">
        <v>86016</v>
      </c>
      <c r="J56" s="7">
        <f>(I56/P56)</f>
        <v>9.738038874718527E-2</v>
      </c>
      <c r="K56" s="5">
        <v>2865</v>
      </c>
      <c r="L56" s="4">
        <v>0</v>
      </c>
      <c r="M56" s="5">
        <v>113927</v>
      </c>
      <c r="N56" s="5">
        <v>116792</v>
      </c>
      <c r="O56" s="7">
        <f>(N56/P56)</f>
        <v>0.13222249770462777</v>
      </c>
      <c r="P56" s="5">
        <v>883299</v>
      </c>
      <c r="Q56" s="4">
        <v>0</v>
      </c>
      <c r="R56" t="s">
        <v>161</v>
      </c>
    </row>
    <row r="57" spans="1:18">
      <c r="A57" s="117"/>
      <c r="B57" s="89"/>
      <c r="C57" s="89"/>
      <c r="D57" s="89"/>
      <c r="E57" s="127"/>
      <c r="F57" s="89"/>
      <c r="G57" s="89"/>
      <c r="H57" s="89"/>
      <c r="I57" s="89"/>
      <c r="J57" s="127"/>
      <c r="K57" s="89"/>
      <c r="L57" s="121"/>
      <c r="M57" s="89"/>
      <c r="N57" s="89"/>
      <c r="O57" s="127"/>
      <c r="P57" s="89"/>
      <c r="Q57" s="121"/>
    </row>
    <row r="58" spans="1:18">
      <c r="A58" s="42" t="s">
        <v>411</v>
      </c>
      <c r="B58" s="5"/>
      <c r="C58" s="5"/>
      <c r="D58" s="5"/>
      <c r="F58" s="5"/>
      <c r="G58" s="5"/>
      <c r="H58" s="5"/>
      <c r="I58" s="5"/>
      <c r="K58" s="5"/>
      <c r="L58" s="4"/>
      <c r="M58" s="5"/>
      <c r="N58" s="5"/>
      <c r="P58" s="5"/>
      <c r="Q58" s="4"/>
    </row>
    <row r="59" spans="1:18">
      <c r="A59" t="s">
        <v>18</v>
      </c>
      <c r="B59" s="5">
        <v>1627093</v>
      </c>
      <c r="C59" s="5">
        <v>623168</v>
      </c>
      <c r="D59" s="5">
        <v>2250261</v>
      </c>
      <c r="E59" s="7">
        <f>(D59/P59)</f>
        <v>0.78112473080356959</v>
      </c>
      <c r="F59" s="5">
        <v>152865</v>
      </c>
      <c r="G59" s="5">
        <v>25028</v>
      </c>
      <c r="H59" s="5">
        <v>31927</v>
      </c>
      <c r="I59" s="5">
        <v>209820</v>
      </c>
      <c r="J59" s="7">
        <f>(I59/P59)</f>
        <v>7.2834036148342329E-2</v>
      </c>
      <c r="K59" s="5">
        <v>780</v>
      </c>
      <c r="L59" s="5">
        <v>29779</v>
      </c>
      <c r="M59" s="5">
        <v>390156</v>
      </c>
      <c r="N59" s="5">
        <v>420715</v>
      </c>
      <c r="O59" s="7">
        <f>(N59/P59)</f>
        <v>0.14604123304808811</v>
      </c>
      <c r="P59" s="5">
        <v>2880796</v>
      </c>
      <c r="Q59" s="4">
        <v>0</v>
      </c>
      <c r="R59" t="s">
        <v>158</v>
      </c>
    </row>
    <row r="60" spans="1:18">
      <c r="A60" t="s">
        <v>24</v>
      </c>
      <c r="B60" s="5">
        <v>2565289</v>
      </c>
      <c r="C60" s="5">
        <v>782769</v>
      </c>
      <c r="D60" s="5">
        <v>3348058</v>
      </c>
      <c r="E60" s="7">
        <f>(D60/P60)</f>
        <v>0.68542447983468213</v>
      </c>
      <c r="F60" s="5">
        <v>332893</v>
      </c>
      <c r="G60" s="5">
        <v>51219</v>
      </c>
      <c r="H60" s="5">
        <v>117478</v>
      </c>
      <c r="I60" s="5">
        <v>501590</v>
      </c>
      <c r="J60" s="7">
        <f>(I60/P60)</f>
        <v>0.10268700985475109</v>
      </c>
      <c r="K60" s="5">
        <v>17134</v>
      </c>
      <c r="L60" s="5">
        <v>60288</v>
      </c>
      <c r="M60" s="5">
        <v>957579</v>
      </c>
      <c r="N60" s="5">
        <v>1035001</v>
      </c>
      <c r="O60" s="7">
        <f>(N60/P60)</f>
        <v>0.21188851031056685</v>
      </c>
      <c r="P60" s="5">
        <v>4884649</v>
      </c>
      <c r="Q60" s="5">
        <v>16638</v>
      </c>
      <c r="R60" t="s">
        <v>158</v>
      </c>
    </row>
    <row r="61" spans="1:18">
      <c r="A61" t="s">
        <v>28</v>
      </c>
      <c r="B61" s="5">
        <v>1748231</v>
      </c>
      <c r="C61" s="5">
        <v>555870</v>
      </c>
      <c r="D61" s="5">
        <v>2304101</v>
      </c>
      <c r="E61" s="7">
        <f>(D61/P61)</f>
        <v>0.78574836352227639</v>
      </c>
      <c r="F61" s="5">
        <v>141679</v>
      </c>
      <c r="G61">
        <v>0</v>
      </c>
      <c r="H61">
        <v>0</v>
      </c>
      <c r="I61" s="5">
        <v>141679</v>
      </c>
      <c r="J61" s="7">
        <f>(I61/P61)</f>
        <v>4.8315608732200803E-2</v>
      </c>
      <c r="K61" s="5">
        <v>6201</v>
      </c>
      <c r="L61" s="5">
        <v>8186</v>
      </c>
      <c r="M61" s="5">
        <v>472198</v>
      </c>
      <c r="N61" s="5">
        <v>486585</v>
      </c>
      <c r="O61" s="7">
        <f>(N61/P61)</f>
        <v>0.16593602774552282</v>
      </c>
      <c r="P61" s="5">
        <v>2932365</v>
      </c>
      <c r="Q61" s="5">
        <v>640100</v>
      </c>
      <c r="R61" t="s">
        <v>158</v>
      </c>
    </row>
    <row r="62" spans="1:18">
      <c r="A62" t="s">
        <v>30</v>
      </c>
      <c r="B62" s="5">
        <v>2015581</v>
      </c>
      <c r="C62" s="5">
        <v>644302</v>
      </c>
      <c r="D62" s="5">
        <v>2659883</v>
      </c>
      <c r="E62" s="7">
        <f>(D62/P62)</f>
        <v>0.64812121861895378</v>
      </c>
      <c r="F62" s="5">
        <v>339985</v>
      </c>
      <c r="G62" s="5">
        <v>27631</v>
      </c>
      <c r="H62" s="5">
        <v>52359</v>
      </c>
      <c r="I62" s="5">
        <v>419975</v>
      </c>
      <c r="J62" s="7">
        <f>(I62/P62)</f>
        <v>0.10233333901885726</v>
      </c>
      <c r="K62" s="5">
        <v>12471</v>
      </c>
      <c r="L62" s="5">
        <v>8109</v>
      </c>
      <c r="M62" s="5">
        <v>1003552</v>
      </c>
      <c r="N62" s="5">
        <v>1024132</v>
      </c>
      <c r="O62" s="7">
        <f>(N62/P62)</f>
        <v>0.24954544236218898</v>
      </c>
      <c r="P62" s="5">
        <v>4103990</v>
      </c>
      <c r="Q62" s="5">
        <v>103981</v>
      </c>
      <c r="R62" t="s">
        <v>158</v>
      </c>
    </row>
    <row r="63" spans="1:18">
      <c r="A63" t="s">
        <v>31</v>
      </c>
      <c r="B63" s="5">
        <v>2096119</v>
      </c>
      <c r="C63" s="5">
        <v>741823</v>
      </c>
      <c r="D63" s="5">
        <v>2837942</v>
      </c>
      <c r="E63" s="7">
        <f>(D63/P63)</f>
        <v>0.66108483489779302</v>
      </c>
      <c r="F63" s="5">
        <v>304284</v>
      </c>
      <c r="G63" s="5">
        <v>6238</v>
      </c>
      <c r="H63" s="5">
        <v>166077</v>
      </c>
      <c r="I63" s="5">
        <v>476599</v>
      </c>
      <c r="J63" s="7">
        <f>(I63/P63)</f>
        <v>0.11102142722700226</v>
      </c>
      <c r="K63" s="5">
        <v>4441</v>
      </c>
      <c r="L63" s="5">
        <v>2494</v>
      </c>
      <c r="M63" s="5">
        <v>971380</v>
      </c>
      <c r="N63" s="5">
        <v>978315</v>
      </c>
      <c r="O63" s="7">
        <f>(N63/P63)</f>
        <v>0.22789373787520475</v>
      </c>
      <c r="P63" s="5">
        <v>4292856</v>
      </c>
      <c r="Q63" s="4">
        <v>0</v>
      </c>
      <c r="R63" t="s">
        <v>158</v>
      </c>
    </row>
    <row r="64" spans="1:18">
      <c r="A64" s="117"/>
      <c r="B64" s="117"/>
      <c r="C64" s="117"/>
      <c r="D64" s="117"/>
      <c r="E64" s="127"/>
      <c r="F64" s="117"/>
      <c r="G64" s="117"/>
      <c r="H64" s="117"/>
      <c r="I64" s="117"/>
      <c r="J64" s="127"/>
      <c r="K64" s="117"/>
      <c r="L64" s="117"/>
      <c r="M64" s="117"/>
      <c r="N64" s="117"/>
      <c r="O64" s="127"/>
      <c r="P64" s="117"/>
      <c r="Q64" s="117"/>
    </row>
    <row r="65" spans="1:18">
      <c r="A65" s="42" t="s">
        <v>162</v>
      </c>
    </row>
    <row r="66" spans="1:18">
      <c r="A66" t="s">
        <v>14</v>
      </c>
      <c r="B66" s="5">
        <v>49989</v>
      </c>
      <c r="C66" s="5">
        <v>19551</v>
      </c>
      <c r="D66" s="5">
        <v>69540</v>
      </c>
      <c r="E66" s="7">
        <f>(D66/P66)</f>
        <v>0.84951990031517999</v>
      </c>
      <c r="F66" s="5">
        <v>5803</v>
      </c>
      <c r="G66" s="4">
        <v>0</v>
      </c>
      <c r="H66" s="4">
        <v>0</v>
      </c>
      <c r="I66" s="5">
        <v>5803</v>
      </c>
      <c r="J66" s="7">
        <f>(I66/P66)</f>
        <v>7.0891055242004453E-2</v>
      </c>
      <c r="K66" s="4">
        <v>0</v>
      </c>
      <c r="L66" s="4">
        <v>0</v>
      </c>
      <c r="M66" s="5">
        <v>6515</v>
      </c>
      <c r="N66" s="5">
        <v>6515</v>
      </c>
      <c r="O66" s="7">
        <f>(N66/P66)</f>
        <v>7.9589044442815601E-2</v>
      </c>
      <c r="P66" s="5">
        <v>81858</v>
      </c>
      <c r="Q66" s="4">
        <v>0</v>
      </c>
      <c r="R66" t="s">
        <v>156</v>
      </c>
    </row>
    <row r="67" spans="1:18">
      <c r="A67" t="s">
        <v>37</v>
      </c>
      <c r="B67" s="5">
        <v>155097</v>
      </c>
      <c r="C67" s="5">
        <v>56438</v>
      </c>
      <c r="D67" s="5">
        <v>211535</v>
      </c>
      <c r="E67" s="7">
        <f>(D67/P67)</f>
        <v>0.78794549734787533</v>
      </c>
      <c r="F67" s="5">
        <v>11319</v>
      </c>
      <c r="G67" s="5">
        <v>200</v>
      </c>
      <c r="H67" s="4">
        <v>0</v>
      </c>
      <c r="I67" s="5">
        <v>11519</v>
      </c>
      <c r="J67" s="7">
        <f>(I67/P67)</f>
        <v>4.2907056439597115E-2</v>
      </c>
      <c r="K67" s="4">
        <v>0</v>
      </c>
      <c r="L67" s="5">
        <v>310</v>
      </c>
      <c r="M67" s="5">
        <v>45100</v>
      </c>
      <c r="N67" s="5">
        <v>45410</v>
      </c>
      <c r="O67" s="7">
        <f>(N67/P67)</f>
        <v>0.16914744621252756</v>
      </c>
      <c r="P67" s="5">
        <v>268464</v>
      </c>
      <c r="Q67" s="4">
        <v>0</v>
      </c>
      <c r="R67" t="s">
        <v>162</v>
      </c>
    </row>
    <row r="68" spans="1:18">
      <c r="A68" s="117"/>
      <c r="B68" s="117"/>
      <c r="C68" s="117"/>
      <c r="D68" s="117"/>
      <c r="E68" s="127"/>
      <c r="F68" s="117"/>
      <c r="G68" s="117"/>
      <c r="H68" s="117"/>
      <c r="I68" s="117"/>
      <c r="J68" s="127"/>
      <c r="K68" s="117"/>
      <c r="L68" s="117"/>
      <c r="M68" s="117"/>
      <c r="N68" s="117"/>
      <c r="O68" s="127"/>
      <c r="P68" s="117"/>
      <c r="Q68" s="117"/>
    </row>
    <row r="69" spans="1:18" s="8" customFormat="1">
      <c r="A69" s="8" t="s">
        <v>402</v>
      </c>
      <c r="B69" s="62">
        <f>SUM(B5:B68)</f>
        <v>23800133</v>
      </c>
      <c r="C69" s="62">
        <f>SUM(C5:C68)</f>
        <v>8031980</v>
      </c>
      <c r="D69" s="62">
        <f>SUM(D5:D68)</f>
        <v>31832113</v>
      </c>
      <c r="E69" s="7">
        <f>(D69/P69)</f>
        <v>0.68983040551945585</v>
      </c>
      <c r="F69" s="62">
        <f>SUM(F5:F68)</f>
        <v>3168048</v>
      </c>
      <c r="G69" s="62">
        <f>SUM(G5:G68)</f>
        <v>316242</v>
      </c>
      <c r="H69" s="62">
        <f>SUM(H5:H68)</f>
        <v>708677</v>
      </c>
      <c r="I69" s="62">
        <f>SUM(I5:I68)</f>
        <v>4192967</v>
      </c>
      <c r="J69" s="7">
        <f>(I69/P69)</f>
        <v>9.0865351160939148E-2</v>
      </c>
      <c r="K69" s="62">
        <f>SUM(K5:K68)</f>
        <v>139647</v>
      </c>
      <c r="L69" s="62">
        <f>SUM(L5:L68)</f>
        <v>284177</v>
      </c>
      <c r="M69" s="62">
        <f>SUM(M5:M68)</f>
        <v>9695935</v>
      </c>
      <c r="N69" s="62">
        <f>SUM(N5:N68)</f>
        <v>10119759</v>
      </c>
      <c r="O69" s="128">
        <f>(N69/P69)</f>
        <v>0.21930424331960505</v>
      </c>
      <c r="P69" s="62">
        <f>SUM(P5:P68)</f>
        <v>46144839</v>
      </c>
      <c r="Q69" s="62">
        <f>SUM(Q5:Q68)</f>
        <v>2994681</v>
      </c>
    </row>
  </sheetData>
  <mergeCells count="3">
    <mergeCell ref="B1:D1"/>
    <mergeCell ref="F1:H1"/>
    <mergeCell ref="K1:M1"/>
  </mergeCells>
  <pageMargins left="0.7" right="0.7" top="0.75" bottom="0.75" header="0.3" footer="0.3"/>
  <pageSetup scale="55" orientation="landscape" verticalDpi="300" r:id="rId1"/>
  <headerFooter>
    <oddHeader>&amp;C&amp;"-,Bold"Public Library System Expenditures FY10</oddHeader>
    <oddFooter>&amp;LMississippi Public Library Statistics, FY10, Public Library Expenditures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69"/>
  <sheetViews>
    <sheetView topLeftCell="H1" workbookViewId="0">
      <pane ySplit="1" topLeftCell="A2" activePane="bottomLeft" state="frozen"/>
      <selection pane="bottomLeft" activeCell="U12" sqref="U12"/>
    </sheetView>
  </sheetViews>
  <sheetFormatPr defaultRowHeight="15"/>
  <cols>
    <col min="1" max="1" width="47" bestFit="1" customWidth="1"/>
    <col min="4" max="4" width="7.5703125" bestFit="1" customWidth="1"/>
    <col min="5" max="5" width="13.7109375" customWidth="1"/>
    <col min="7" max="7" width="14" bestFit="1" customWidth="1"/>
    <col min="8" max="8" width="5.42578125" bestFit="1" customWidth="1"/>
    <col min="9" max="9" width="5.5703125" bestFit="1" customWidth="1"/>
    <col min="10" max="10" width="6.140625" bestFit="1" customWidth="1"/>
    <col min="11" max="11" width="5.42578125" bestFit="1" customWidth="1"/>
    <col min="12" max="12" width="5.28515625" bestFit="1" customWidth="1"/>
    <col min="13" max="13" width="9.7109375" bestFit="1" customWidth="1"/>
    <col min="14" max="14" width="5.42578125" bestFit="1" customWidth="1"/>
    <col min="17" max="17" width="9.140625" style="26"/>
    <col min="19" max="19" width="11.7109375" customWidth="1"/>
    <col min="20" max="20" width="10.7109375" customWidth="1"/>
    <col min="21" max="21" width="10.5703125" customWidth="1"/>
    <col min="22" max="22" width="11.140625" style="26" customWidth="1"/>
    <col min="23" max="24" width="0" hidden="1" customWidth="1"/>
  </cols>
  <sheetData>
    <row r="1" spans="1:24">
      <c r="A1" s="9"/>
      <c r="B1" s="181" t="s">
        <v>94</v>
      </c>
      <c r="C1" s="181"/>
      <c r="D1" s="181"/>
      <c r="E1" s="181"/>
      <c r="F1" s="181"/>
      <c r="G1" s="25"/>
      <c r="H1" s="181" t="s">
        <v>95</v>
      </c>
      <c r="I1" s="181"/>
      <c r="J1" s="181"/>
      <c r="K1" s="181"/>
      <c r="L1" s="181" t="s">
        <v>96</v>
      </c>
      <c r="M1" s="181"/>
      <c r="N1" s="181"/>
      <c r="O1" s="20"/>
      <c r="P1" s="20"/>
      <c r="Q1" s="21"/>
      <c r="R1" s="20"/>
      <c r="S1" s="20"/>
      <c r="T1" s="20"/>
      <c r="U1" s="20"/>
      <c r="V1" s="21"/>
    </row>
    <row r="2" spans="1:24" ht="46.5" customHeight="1">
      <c r="A2" s="22" t="s">
        <v>0</v>
      </c>
      <c r="B2" s="23" t="s">
        <v>97</v>
      </c>
      <c r="C2" s="23" t="s">
        <v>98</v>
      </c>
      <c r="D2" s="23" t="s">
        <v>99</v>
      </c>
      <c r="E2" s="23" t="s">
        <v>111</v>
      </c>
      <c r="F2" s="23" t="s">
        <v>100</v>
      </c>
      <c r="G2" s="23" t="s">
        <v>112</v>
      </c>
      <c r="H2" s="23" t="s">
        <v>101</v>
      </c>
      <c r="I2" s="23" t="s">
        <v>102</v>
      </c>
      <c r="J2" s="23" t="s">
        <v>7</v>
      </c>
      <c r="K2" s="23" t="s">
        <v>8</v>
      </c>
      <c r="L2" s="23" t="s">
        <v>103</v>
      </c>
      <c r="M2" s="23" t="s">
        <v>89</v>
      </c>
      <c r="N2" s="23" t="s">
        <v>8</v>
      </c>
      <c r="O2" s="23" t="s">
        <v>104</v>
      </c>
      <c r="P2" s="23" t="s">
        <v>105</v>
      </c>
      <c r="Q2" s="24" t="s">
        <v>412</v>
      </c>
      <c r="R2" s="23" t="s">
        <v>106</v>
      </c>
      <c r="S2" s="23" t="s">
        <v>107</v>
      </c>
      <c r="T2" s="23" t="s">
        <v>108</v>
      </c>
      <c r="U2" s="23" t="s">
        <v>109</v>
      </c>
      <c r="V2" s="24" t="s">
        <v>110</v>
      </c>
    </row>
    <row r="3" spans="1:24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130"/>
      <c r="S3" s="130"/>
      <c r="T3" s="130"/>
      <c r="U3" s="130"/>
      <c r="V3" s="131"/>
    </row>
    <row r="4" spans="1:24">
      <c r="A4" s="111" t="s">
        <v>406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  <c r="R4" s="23"/>
      <c r="S4" s="23"/>
      <c r="T4" s="23"/>
      <c r="U4" s="23"/>
      <c r="V4" s="24"/>
    </row>
    <row r="5" spans="1:24">
      <c r="A5" t="s">
        <v>13</v>
      </c>
      <c r="B5" s="1">
        <v>24168</v>
      </c>
      <c r="C5" s="2">
        <v>0</v>
      </c>
      <c r="D5" s="2">
        <v>289</v>
      </c>
      <c r="E5" s="2">
        <v>0</v>
      </c>
      <c r="F5" s="2">
        <v>624</v>
      </c>
      <c r="G5" s="2">
        <v>0</v>
      </c>
      <c r="H5" s="2">
        <v>0</v>
      </c>
      <c r="I5" s="2">
        <v>50</v>
      </c>
      <c r="J5" s="2">
        <v>0</v>
      </c>
      <c r="K5" s="2">
        <v>50</v>
      </c>
      <c r="L5" s="2">
        <v>33</v>
      </c>
      <c r="M5" s="2">
        <v>0</v>
      </c>
      <c r="N5" s="2">
        <v>33</v>
      </c>
      <c r="O5" s="2">
        <v>0</v>
      </c>
      <c r="P5" s="1">
        <v>25164</v>
      </c>
      <c r="Q5" s="26">
        <f t="shared" ref="Q5:Q13" si="0">(P5/W5)</f>
        <v>3.1529883473248965</v>
      </c>
      <c r="R5" s="1">
        <v>1407</v>
      </c>
      <c r="S5" s="1">
        <v>1173</v>
      </c>
      <c r="T5" s="1">
        <v>1709</v>
      </c>
      <c r="U5" s="1">
        <v>9669</v>
      </c>
      <c r="V5" s="26">
        <f t="shared" ref="V5:V13" si="1">(U5/W5)</f>
        <v>1.2115023180052624</v>
      </c>
      <c r="W5" s="1">
        <v>7981</v>
      </c>
      <c r="X5" t="s">
        <v>155</v>
      </c>
    </row>
    <row r="6" spans="1:24">
      <c r="A6" t="s">
        <v>17</v>
      </c>
      <c r="B6" s="1">
        <v>23284</v>
      </c>
      <c r="C6" s="2">
        <v>0</v>
      </c>
      <c r="D6" s="2">
        <v>720</v>
      </c>
      <c r="E6" s="2">
        <v>0</v>
      </c>
      <c r="F6" s="2">
        <v>653</v>
      </c>
      <c r="G6" s="2">
        <v>0</v>
      </c>
      <c r="H6" s="2">
        <v>0</v>
      </c>
      <c r="I6" s="2">
        <v>50</v>
      </c>
      <c r="J6" s="2">
        <v>0</v>
      </c>
      <c r="K6" s="2">
        <v>50</v>
      </c>
      <c r="L6" s="2">
        <v>48</v>
      </c>
      <c r="M6" s="2">
        <v>0</v>
      </c>
      <c r="N6" s="2">
        <v>48</v>
      </c>
      <c r="O6" s="2">
        <v>0</v>
      </c>
      <c r="P6" s="1">
        <v>24755</v>
      </c>
      <c r="Q6" s="26">
        <f t="shared" si="0"/>
        <v>2.4085425179996109</v>
      </c>
      <c r="R6" s="1">
        <v>1933</v>
      </c>
      <c r="S6" s="1">
        <v>3352</v>
      </c>
      <c r="T6" s="1">
        <v>5671</v>
      </c>
      <c r="U6" s="1">
        <v>28946</v>
      </c>
      <c r="V6" s="26">
        <f t="shared" si="1"/>
        <v>2.8163066744502823</v>
      </c>
      <c r="W6" s="1">
        <v>10278</v>
      </c>
      <c r="X6" t="s">
        <v>155</v>
      </c>
    </row>
    <row r="7" spans="1:24">
      <c r="A7" t="s">
        <v>27</v>
      </c>
      <c r="B7" s="1">
        <v>19131</v>
      </c>
      <c r="C7" s="2">
        <v>0</v>
      </c>
      <c r="D7" s="2">
        <v>724</v>
      </c>
      <c r="E7" s="2">
        <v>0</v>
      </c>
      <c r="F7" s="1">
        <v>2580</v>
      </c>
      <c r="G7" s="2">
        <v>0</v>
      </c>
      <c r="H7" s="2">
        <v>0</v>
      </c>
      <c r="I7" s="2">
        <v>50</v>
      </c>
      <c r="J7" s="2">
        <v>0</v>
      </c>
      <c r="K7" s="2">
        <v>50</v>
      </c>
      <c r="L7" s="2">
        <v>59</v>
      </c>
      <c r="M7" s="2">
        <v>0</v>
      </c>
      <c r="N7" s="2">
        <v>59</v>
      </c>
      <c r="O7" s="2">
        <v>208</v>
      </c>
      <c r="P7" s="1">
        <v>22752</v>
      </c>
      <c r="Q7" s="26">
        <f t="shared" si="0"/>
        <v>2.115481171548117</v>
      </c>
      <c r="R7" s="1">
        <v>1044</v>
      </c>
      <c r="S7" s="1">
        <v>1065</v>
      </c>
      <c r="T7" s="1">
        <v>4210</v>
      </c>
      <c r="U7" s="1">
        <v>24373</v>
      </c>
      <c r="V7" s="26">
        <f t="shared" si="1"/>
        <v>2.2662017666201768</v>
      </c>
      <c r="W7" s="1">
        <v>10755</v>
      </c>
      <c r="X7" t="s">
        <v>155</v>
      </c>
    </row>
    <row r="8" spans="1:24">
      <c r="A8" t="s">
        <v>29</v>
      </c>
      <c r="B8" s="1">
        <v>25713</v>
      </c>
      <c r="C8" s="2">
        <v>0</v>
      </c>
      <c r="D8" s="2">
        <v>871</v>
      </c>
      <c r="E8" s="2">
        <v>0</v>
      </c>
      <c r="F8" s="1">
        <v>1692</v>
      </c>
      <c r="G8" s="2">
        <v>0</v>
      </c>
      <c r="H8" s="2">
        <v>0</v>
      </c>
      <c r="I8" s="2">
        <v>50</v>
      </c>
      <c r="J8" s="2">
        <v>3</v>
      </c>
      <c r="K8" s="2">
        <v>53</v>
      </c>
      <c r="L8" s="2">
        <v>23</v>
      </c>
      <c r="M8" s="2">
        <v>0</v>
      </c>
      <c r="N8" s="2">
        <v>23</v>
      </c>
      <c r="O8" s="2">
        <v>504</v>
      </c>
      <c r="P8" s="1">
        <v>28856</v>
      </c>
      <c r="Q8" s="26">
        <f t="shared" si="0"/>
        <v>2.9417881537363644</v>
      </c>
      <c r="R8" s="1">
        <v>1430</v>
      </c>
      <c r="S8" s="1">
        <v>18222</v>
      </c>
      <c r="T8" s="1">
        <v>2753</v>
      </c>
      <c r="U8" s="1">
        <v>14136</v>
      </c>
      <c r="V8" s="26">
        <f t="shared" si="1"/>
        <v>1.4411254969925578</v>
      </c>
      <c r="W8" s="1">
        <v>9809</v>
      </c>
      <c r="X8" t="s">
        <v>155</v>
      </c>
    </row>
    <row r="9" spans="1:24">
      <c r="A9" t="s">
        <v>39</v>
      </c>
      <c r="B9" s="1">
        <v>14417</v>
      </c>
      <c r="C9" s="2">
        <v>0</v>
      </c>
      <c r="D9" s="2">
        <v>285</v>
      </c>
      <c r="E9" s="2">
        <v>0</v>
      </c>
      <c r="F9" s="2">
        <v>0</v>
      </c>
      <c r="G9" s="2">
        <v>0</v>
      </c>
      <c r="H9" s="2">
        <v>0</v>
      </c>
      <c r="I9" s="2">
        <v>54</v>
      </c>
      <c r="J9" s="2">
        <v>0</v>
      </c>
      <c r="K9" s="2">
        <v>54</v>
      </c>
      <c r="L9" s="2">
        <v>14</v>
      </c>
      <c r="M9" s="2">
        <v>0</v>
      </c>
      <c r="N9" s="2">
        <v>14</v>
      </c>
      <c r="O9" s="2">
        <v>75</v>
      </c>
      <c r="P9" s="1">
        <v>14845</v>
      </c>
      <c r="Q9" s="26">
        <f t="shared" si="0"/>
        <v>1.7691574305803837</v>
      </c>
      <c r="R9" s="2">
        <v>163</v>
      </c>
      <c r="S9" s="2">
        <v>102</v>
      </c>
      <c r="T9" s="2">
        <v>791</v>
      </c>
      <c r="U9" s="1">
        <v>8855</v>
      </c>
      <c r="V9" s="26">
        <f t="shared" si="1"/>
        <v>1.0552973423906566</v>
      </c>
      <c r="W9" s="1">
        <v>8391</v>
      </c>
      <c r="X9" t="s">
        <v>155</v>
      </c>
    </row>
    <row r="10" spans="1:24">
      <c r="A10" t="s">
        <v>46</v>
      </c>
      <c r="B10" s="1">
        <v>22500</v>
      </c>
      <c r="C10" s="2">
        <v>0</v>
      </c>
      <c r="D10" s="2">
        <v>507</v>
      </c>
      <c r="E10" s="2">
        <v>0</v>
      </c>
      <c r="F10" s="2">
        <v>758</v>
      </c>
      <c r="G10" s="2">
        <v>0</v>
      </c>
      <c r="H10" s="2">
        <v>0</v>
      </c>
      <c r="I10" s="2">
        <v>50</v>
      </c>
      <c r="J10" s="2">
        <v>0</v>
      </c>
      <c r="K10" s="2">
        <v>50</v>
      </c>
      <c r="L10" s="2">
        <v>2</v>
      </c>
      <c r="M10" s="2">
        <v>0</v>
      </c>
      <c r="N10" s="2">
        <v>2</v>
      </c>
      <c r="O10" s="2">
        <v>131</v>
      </c>
      <c r="P10" s="1">
        <v>23948</v>
      </c>
      <c r="Q10" s="26">
        <f t="shared" si="0"/>
        <v>2.0589803112372107</v>
      </c>
      <c r="R10" s="1">
        <v>1832</v>
      </c>
      <c r="S10" s="1">
        <v>1286</v>
      </c>
      <c r="T10" s="1">
        <v>5500</v>
      </c>
      <c r="U10" s="1">
        <v>9330</v>
      </c>
      <c r="V10" s="26">
        <f t="shared" si="1"/>
        <v>0.80216662367810165</v>
      </c>
      <c r="W10" s="1">
        <v>11631</v>
      </c>
      <c r="X10" t="s">
        <v>155</v>
      </c>
    </row>
    <row r="11" spans="1:24">
      <c r="A11" t="s">
        <v>50</v>
      </c>
      <c r="B11" s="1">
        <v>23817</v>
      </c>
      <c r="C11" s="2">
        <v>0</v>
      </c>
      <c r="D11" s="2">
        <v>211</v>
      </c>
      <c r="E11" s="2">
        <v>0</v>
      </c>
      <c r="F11" s="2">
        <v>750</v>
      </c>
      <c r="G11" s="2">
        <v>0</v>
      </c>
      <c r="H11" s="2">
        <v>1</v>
      </c>
      <c r="I11" s="2">
        <v>50</v>
      </c>
      <c r="J11" s="2">
        <v>0</v>
      </c>
      <c r="K11" s="2">
        <v>51</v>
      </c>
      <c r="L11" s="2">
        <v>40</v>
      </c>
      <c r="M11" s="2">
        <v>1</v>
      </c>
      <c r="N11" s="2">
        <v>41</v>
      </c>
      <c r="O11">
        <v>30</v>
      </c>
      <c r="P11" s="1">
        <v>24840</v>
      </c>
      <c r="Q11" s="26">
        <f t="shared" si="0"/>
        <v>3.5324232081911262</v>
      </c>
      <c r="R11" s="1">
        <v>2439</v>
      </c>
      <c r="S11" s="1">
        <v>1983</v>
      </c>
      <c r="T11" s="1">
        <v>5985</v>
      </c>
      <c r="U11" s="1">
        <v>34222</v>
      </c>
      <c r="V11" s="26">
        <f t="shared" si="1"/>
        <v>4.8666097838452789</v>
      </c>
      <c r="W11" s="1">
        <v>7032</v>
      </c>
      <c r="X11" t="s">
        <v>155</v>
      </c>
    </row>
    <row r="12" spans="1:24">
      <c r="A12" t="s">
        <v>54</v>
      </c>
      <c r="B12" s="1">
        <v>15064</v>
      </c>
      <c r="C12" s="2">
        <v>0</v>
      </c>
      <c r="D12" s="2">
        <v>28</v>
      </c>
      <c r="E12" s="2">
        <v>0</v>
      </c>
      <c r="F12" s="2">
        <v>95</v>
      </c>
      <c r="G12" s="2">
        <v>0</v>
      </c>
      <c r="H12" s="2">
        <v>0</v>
      </c>
      <c r="I12" s="2">
        <v>50</v>
      </c>
      <c r="J12" s="2">
        <v>4</v>
      </c>
      <c r="K12" s="2">
        <v>54</v>
      </c>
      <c r="L12" s="2">
        <v>7</v>
      </c>
      <c r="M12" s="2">
        <v>0</v>
      </c>
      <c r="N12" s="2">
        <v>7</v>
      </c>
      <c r="O12" s="2">
        <v>0</v>
      </c>
      <c r="P12" s="1">
        <v>15248</v>
      </c>
      <c r="Q12" s="26">
        <f t="shared" si="0"/>
        <v>1.2065200189903467</v>
      </c>
      <c r="R12" s="2">
        <v>805</v>
      </c>
      <c r="S12" s="2">
        <v>206</v>
      </c>
      <c r="T12" s="1">
        <v>926</v>
      </c>
      <c r="U12" s="1">
        <v>7160</v>
      </c>
      <c r="V12" s="26">
        <f t="shared" si="1"/>
        <v>0.56654533945244501</v>
      </c>
      <c r="W12" s="1">
        <v>12638</v>
      </c>
      <c r="X12" t="s">
        <v>155</v>
      </c>
    </row>
    <row r="13" spans="1:24">
      <c r="A13" t="s">
        <v>61</v>
      </c>
      <c r="B13" s="1">
        <v>19555</v>
      </c>
      <c r="C13" s="2">
        <v>0</v>
      </c>
      <c r="D13" s="2">
        <v>497</v>
      </c>
      <c r="E13" s="2">
        <v>0</v>
      </c>
      <c r="F13" s="1">
        <v>1350</v>
      </c>
      <c r="G13" s="2">
        <v>0</v>
      </c>
      <c r="H13" s="2">
        <v>0</v>
      </c>
      <c r="I13" s="2">
        <v>50</v>
      </c>
      <c r="J13" s="2">
        <v>0</v>
      </c>
      <c r="K13" s="2">
        <v>47</v>
      </c>
      <c r="L13" s="2">
        <v>65</v>
      </c>
      <c r="M13" s="2">
        <v>0</v>
      </c>
      <c r="N13" s="2">
        <v>65</v>
      </c>
      <c r="O13" s="2">
        <v>49</v>
      </c>
      <c r="P13" s="1">
        <v>21563</v>
      </c>
      <c r="Q13" s="26">
        <f t="shared" si="0"/>
        <v>1.5655993610687577</v>
      </c>
      <c r="R13" s="1">
        <v>1039</v>
      </c>
      <c r="S13" s="2">
        <v>954</v>
      </c>
      <c r="T13" s="1">
        <v>2909</v>
      </c>
      <c r="U13" s="1">
        <v>13743</v>
      </c>
      <c r="V13" s="26">
        <f t="shared" si="1"/>
        <v>0.99782182531038988</v>
      </c>
      <c r="W13" s="1">
        <v>13773</v>
      </c>
      <c r="X13" t="s">
        <v>155</v>
      </c>
    </row>
    <row r="14" spans="1:24">
      <c r="A14" s="117"/>
      <c r="B14" s="88"/>
      <c r="C14" s="118"/>
      <c r="D14" s="118"/>
      <c r="E14" s="118"/>
      <c r="F14" s="88"/>
      <c r="G14" s="118"/>
      <c r="H14" s="118"/>
      <c r="I14" s="118"/>
      <c r="J14" s="118"/>
      <c r="K14" s="118"/>
      <c r="L14" s="118"/>
      <c r="M14" s="118"/>
      <c r="N14" s="118"/>
      <c r="O14" s="118"/>
      <c r="P14" s="88"/>
      <c r="Q14" s="132"/>
      <c r="R14" s="88"/>
      <c r="S14" s="118"/>
      <c r="T14" s="88"/>
      <c r="U14" s="88"/>
      <c r="V14" s="132"/>
      <c r="W14" s="1"/>
    </row>
    <row r="15" spans="1:24">
      <c r="A15" s="42" t="s">
        <v>407</v>
      </c>
      <c r="B15" s="1"/>
      <c r="C15" s="2"/>
      <c r="D15" s="2"/>
      <c r="E15" s="2"/>
      <c r="F15" s="1"/>
      <c r="G15" s="2"/>
      <c r="H15" s="2"/>
      <c r="I15" s="2"/>
      <c r="J15" s="2"/>
      <c r="K15" s="2"/>
      <c r="L15" s="2"/>
      <c r="M15" s="2"/>
      <c r="N15" s="2"/>
      <c r="O15" s="2"/>
      <c r="P15" s="1"/>
      <c r="R15" s="1"/>
      <c r="S15" s="2"/>
      <c r="T15" s="1"/>
      <c r="U15" s="1"/>
      <c r="W15" s="1"/>
    </row>
    <row r="16" spans="1:24">
      <c r="A16" t="s">
        <v>15</v>
      </c>
      <c r="B16" s="1">
        <v>78752</v>
      </c>
      <c r="C16" s="2">
        <v>0</v>
      </c>
      <c r="D16" s="1">
        <v>2393</v>
      </c>
      <c r="E16" s="2">
        <v>0</v>
      </c>
      <c r="F16" s="1">
        <v>3199</v>
      </c>
      <c r="G16" s="2">
        <v>0</v>
      </c>
      <c r="H16" s="2">
        <v>2</v>
      </c>
      <c r="I16" s="2">
        <v>50</v>
      </c>
      <c r="J16" s="2">
        <v>0</v>
      </c>
      <c r="K16" s="2">
        <v>52</v>
      </c>
      <c r="L16" s="2">
        <v>116</v>
      </c>
      <c r="M16" s="2">
        <v>0</v>
      </c>
      <c r="N16" s="2">
        <v>116</v>
      </c>
      <c r="O16" s="2">
        <v>29</v>
      </c>
      <c r="P16" s="1">
        <v>84541</v>
      </c>
      <c r="Q16" s="26">
        <f t="shared" ref="Q16:Q29" si="2">(P16/W16)</f>
        <v>2.2994342599140509</v>
      </c>
      <c r="R16" s="1">
        <v>3421</v>
      </c>
      <c r="S16" s="1">
        <v>3373</v>
      </c>
      <c r="T16" s="1">
        <v>14833</v>
      </c>
      <c r="U16" s="1">
        <v>47277</v>
      </c>
      <c r="V16" s="26">
        <f t="shared" ref="V16:V29" si="3">(U16/W16)</f>
        <v>1.2858891367023881</v>
      </c>
      <c r="W16" s="1">
        <v>36766</v>
      </c>
      <c r="X16" t="s">
        <v>157</v>
      </c>
    </row>
    <row r="17" spans="1:24">
      <c r="A17" t="s">
        <v>16</v>
      </c>
      <c r="B17" s="1">
        <v>78609</v>
      </c>
      <c r="C17" s="2">
        <v>115</v>
      </c>
      <c r="D17" s="1">
        <v>2134</v>
      </c>
      <c r="E17" s="2">
        <v>0</v>
      </c>
      <c r="F17" s="1">
        <v>2699</v>
      </c>
      <c r="G17" s="2">
        <v>0</v>
      </c>
      <c r="H17" s="2">
        <v>2</v>
      </c>
      <c r="I17" s="2">
        <v>50</v>
      </c>
      <c r="J17" s="2">
        <v>0</v>
      </c>
      <c r="K17" s="2">
        <v>52</v>
      </c>
      <c r="L17" s="2">
        <v>109</v>
      </c>
      <c r="M17" s="2">
        <v>0</v>
      </c>
      <c r="N17" s="2">
        <v>109</v>
      </c>
      <c r="O17" s="2">
        <v>597</v>
      </c>
      <c r="P17" s="1">
        <v>84315</v>
      </c>
      <c r="Q17" s="26">
        <f t="shared" si="2"/>
        <v>3.1301975051975051</v>
      </c>
      <c r="R17" s="1">
        <v>3006</v>
      </c>
      <c r="S17" s="1">
        <v>4112</v>
      </c>
      <c r="T17" s="1">
        <v>16541</v>
      </c>
      <c r="U17" s="1">
        <v>72726</v>
      </c>
      <c r="V17" s="26">
        <f t="shared" si="3"/>
        <v>2.6999554499554499</v>
      </c>
      <c r="W17" s="1">
        <v>26936</v>
      </c>
      <c r="X17" t="s">
        <v>157</v>
      </c>
    </row>
    <row r="18" spans="1:24">
      <c r="A18" t="s">
        <v>20</v>
      </c>
      <c r="B18" s="1">
        <v>92312</v>
      </c>
      <c r="C18" s="2">
        <v>0</v>
      </c>
      <c r="D18" s="1">
        <v>3041</v>
      </c>
      <c r="E18" s="2">
        <v>0</v>
      </c>
      <c r="F18" s="1">
        <v>3550</v>
      </c>
      <c r="G18" s="2">
        <v>0</v>
      </c>
      <c r="H18" s="2">
        <v>0</v>
      </c>
      <c r="I18" s="2">
        <v>50</v>
      </c>
      <c r="J18" s="2">
        <v>4</v>
      </c>
      <c r="K18" s="2">
        <v>54</v>
      </c>
      <c r="L18" s="2">
        <v>114</v>
      </c>
      <c r="M18" s="2">
        <v>0</v>
      </c>
      <c r="N18" s="2">
        <v>114</v>
      </c>
      <c r="O18" s="2">
        <v>161</v>
      </c>
      <c r="P18" s="1">
        <v>99232</v>
      </c>
      <c r="Q18" s="26">
        <f t="shared" si="2"/>
        <v>2.6098574509494501</v>
      </c>
      <c r="R18" s="1">
        <v>4874</v>
      </c>
      <c r="S18" s="1">
        <v>4028</v>
      </c>
      <c r="T18" s="1">
        <v>15158</v>
      </c>
      <c r="U18" s="1">
        <v>56405</v>
      </c>
      <c r="V18" s="26">
        <f t="shared" si="3"/>
        <v>1.483483246541476</v>
      </c>
      <c r="W18" s="1">
        <v>38022</v>
      </c>
      <c r="X18" t="s">
        <v>157</v>
      </c>
    </row>
    <row r="19" spans="1:24">
      <c r="A19" t="s">
        <v>22</v>
      </c>
      <c r="B19" s="1">
        <v>54403</v>
      </c>
      <c r="C19" s="2">
        <v>0</v>
      </c>
      <c r="D19" s="2">
        <v>892</v>
      </c>
      <c r="E19" s="2">
        <v>0</v>
      </c>
      <c r="F19" s="1">
        <v>3568</v>
      </c>
      <c r="G19" s="2">
        <v>0</v>
      </c>
      <c r="H19" s="2">
        <v>0</v>
      </c>
      <c r="I19" s="2">
        <v>50</v>
      </c>
      <c r="J19" s="2">
        <v>0</v>
      </c>
      <c r="K19" s="2">
        <v>50</v>
      </c>
      <c r="L19" s="2">
        <v>192</v>
      </c>
      <c r="M19" s="2">
        <v>0</v>
      </c>
      <c r="N19" s="2">
        <v>192</v>
      </c>
      <c r="O19" s="2">
        <v>58</v>
      </c>
      <c r="P19" s="1">
        <v>59163</v>
      </c>
      <c r="Q19" s="26">
        <f t="shared" si="2"/>
        <v>1.6833015620109824</v>
      </c>
      <c r="R19" s="1">
        <v>4445</v>
      </c>
      <c r="S19" s="1">
        <v>1647</v>
      </c>
      <c r="T19" s="1">
        <v>16151</v>
      </c>
      <c r="U19" s="1">
        <v>60217</v>
      </c>
      <c r="V19" s="26">
        <f t="shared" si="3"/>
        <v>1.7132898967194925</v>
      </c>
      <c r="W19" s="1">
        <v>35147</v>
      </c>
      <c r="X19" t="s">
        <v>157</v>
      </c>
    </row>
    <row r="20" spans="1:24">
      <c r="A20" t="s">
        <v>23</v>
      </c>
      <c r="B20" s="1">
        <v>40027</v>
      </c>
      <c r="C20" s="2">
        <v>0</v>
      </c>
      <c r="D20" s="2">
        <v>282</v>
      </c>
      <c r="E20" s="2">
        <v>0</v>
      </c>
      <c r="F20" s="1">
        <v>1494</v>
      </c>
      <c r="G20" s="2">
        <v>0</v>
      </c>
      <c r="H20" s="2">
        <v>3</v>
      </c>
      <c r="I20" s="2">
        <v>50</v>
      </c>
      <c r="J20" s="2">
        <v>0</v>
      </c>
      <c r="K20" s="2">
        <v>53</v>
      </c>
      <c r="L20" s="2">
        <v>72</v>
      </c>
      <c r="M20" s="2">
        <v>0</v>
      </c>
      <c r="N20" s="2">
        <v>72</v>
      </c>
      <c r="O20" s="2">
        <v>0</v>
      </c>
      <c r="P20" s="1">
        <v>41928</v>
      </c>
      <c r="Q20" s="26">
        <f t="shared" si="2"/>
        <v>1.8193178859671961</v>
      </c>
      <c r="R20" s="1">
        <v>1944</v>
      </c>
      <c r="S20" s="1">
        <v>4379</v>
      </c>
      <c r="T20" s="1">
        <v>16752</v>
      </c>
      <c r="U20" s="1">
        <v>54831</v>
      </c>
      <c r="V20" s="26">
        <f t="shared" si="3"/>
        <v>2.3791981254881542</v>
      </c>
      <c r="W20" s="1">
        <v>23046</v>
      </c>
      <c r="X20" t="s">
        <v>157</v>
      </c>
    </row>
    <row r="21" spans="1:24">
      <c r="A21" t="s">
        <v>25</v>
      </c>
      <c r="B21" s="1">
        <v>94220</v>
      </c>
      <c r="C21" s="2">
        <v>0</v>
      </c>
      <c r="D21" s="2">
        <v>652</v>
      </c>
      <c r="E21" s="2">
        <v>0</v>
      </c>
      <c r="F21" s="2">
        <v>14</v>
      </c>
      <c r="G21" s="2">
        <v>0</v>
      </c>
      <c r="H21" s="2">
        <v>0</v>
      </c>
      <c r="I21" s="2">
        <v>50</v>
      </c>
      <c r="J21" s="2">
        <v>0</v>
      </c>
      <c r="K21" s="2">
        <v>50</v>
      </c>
      <c r="L21" s="2">
        <v>96</v>
      </c>
      <c r="M21" s="2">
        <v>0</v>
      </c>
      <c r="N21" s="2">
        <v>96</v>
      </c>
      <c r="O21" s="2">
        <v>847</v>
      </c>
      <c r="P21" s="1">
        <v>95879</v>
      </c>
      <c r="Q21" s="26">
        <f t="shared" si="2"/>
        <v>2.7740358186500016</v>
      </c>
      <c r="R21" s="1">
        <v>4938</v>
      </c>
      <c r="S21" s="1">
        <v>4502</v>
      </c>
      <c r="T21" s="1">
        <v>9037</v>
      </c>
      <c r="U21" s="1">
        <v>25705</v>
      </c>
      <c r="V21" s="26">
        <f t="shared" si="3"/>
        <v>0.74371437664554585</v>
      </c>
      <c r="W21" s="1">
        <v>34563</v>
      </c>
      <c r="X21" t="s">
        <v>157</v>
      </c>
    </row>
    <row r="22" spans="1:24">
      <c r="A22" t="s">
        <v>32</v>
      </c>
      <c r="B22" s="1">
        <v>48218</v>
      </c>
      <c r="C22" s="2">
        <v>0</v>
      </c>
      <c r="D22" s="2">
        <v>484</v>
      </c>
      <c r="E22" s="2">
        <v>0</v>
      </c>
      <c r="F22" s="2">
        <v>757</v>
      </c>
      <c r="G22" s="2">
        <v>0</v>
      </c>
      <c r="H22" s="2">
        <v>0</v>
      </c>
      <c r="I22" s="2">
        <v>50</v>
      </c>
      <c r="J22" s="2">
        <v>0</v>
      </c>
      <c r="K22" s="2">
        <v>50</v>
      </c>
      <c r="L22" s="2">
        <v>67</v>
      </c>
      <c r="M22" s="2">
        <v>0</v>
      </c>
      <c r="N22" s="2">
        <v>67</v>
      </c>
      <c r="O22" s="2">
        <v>0</v>
      </c>
      <c r="P22" s="1">
        <v>49576</v>
      </c>
      <c r="Q22" s="26">
        <f t="shared" si="2"/>
        <v>1.5300762322150552</v>
      </c>
      <c r="R22" s="1">
        <v>1688</v>
      </c>
      <c r="S22" s="1">
        <v>1358</v>
      </c>
      <c r="T22" s="1">
        <v>9254</v>
      </c>
      <c r="U22" s="1">
        <v>34992</v>
      </c>
      <c r="V22" s="26">
        <f t="shared" si="3"/>
        <v>1.0799666676954416</v>
      </c>
      <c r="W22" s="1">
        <v>32401</v>
      </c>
      <c r="X22" t="s">
        <v>157</v>
      </c>
    </row>
    <row r="23" spans="1:24">
      <c r="A23" t="s">
        <v>40</v>
      </c>
      <c r="B23" s="1">
        <v>39560</v>
      </c>
      <c r="C23" s="2">
        <v>0</v>
      </c>
      <c r="D23" s="2">
        <v>866</v>
      </c>
      <c r="E23" s="2">
        <v>0</v>
      </c>
      <c r="F23" s="2">
        <v>143</v>
      </c>
      <c r="G23" s="2">
        <v>0</v>
      </c>
      <c r="H23" s="2">
        <v>0</v>
      </c>
      <c r="I23" s="2">
        <v>50</v>
      </c>
      <c r="J23" s="2">
        <v>0</v>
      </c>
      <c r="K23" s="2">
        <v>47</v>
      </c>
      <c r="L23" s="2">
        <v>90</v>
      </c>
      <c r="M23" s="2">
        <v>0</v>
      </c>
      <c r="N23" s="2">
        <v>90</v>
      </c>
      <c r="O23" s="2">
        <v>0</v>
      </c>
      <c r="P23" s="1">
        <v>40706</v>
      </c>
      <c r="Q23" s="26">
        <f t="shared" si="2"/>
        <v>1.1031436314363143</v>
      </c>
      <c r="R23" s="1">
        <v>2165</v>
      </c>
      <c r="S23" s="1">
        <v>1751</v>
      </c>
      <c r="T23" s="1">
        <v>3102</v>
      </c>
      <c r="U23" s="1">
        <v>18960</v>
      </c>
      <c r="V23" s="26">
        <f t="shared" si="3"/>
        <v>0.51382113821138209</v>
      </c>
      <c r="W23" s="1">
        <v>36900</v>
      </c>
      <c r="X23" t="s">
        <v>157</v>
      </c>
    </row>
    <row r="24" spans="1:24">
      <c r="A24" t="s">
        <v>44</v>
      </c>
      <c r="B24" s="1">
        <v>32453</v>
      </c>
      <c r="C24" s="2">
        <v>0</v>
      </c>
      <c r="D24" s="2">
        <v>993</v>
      </c>
      <c r="E24" s="2">
        <v>0</v>
      </c>
      <c r="F24" s="2">
        <v>0</v>
      </c>
      <c r="G24" s="2">
        <v>0</v>
      </c>
      <c r="H24" s="2">
        <v>1</v>
      </c>
      <c r="I24" s="2">
        <v>50</v>
      </c>
      <c r="J24" s="2">
        <v>0</v>
      </c>
      <c r="K24" s="2">
        <v>51</v>
      </c>
      <c r="L24" s="2">
        <v>20</v>
      </c>
      <c r="M24" s="2">
        <v>0</v>
      </c>
      <c r="N24" s="2">
        <v>20</v>
      </c>
      <c r="O24" s="2">
        <v>0</v>
      </c>
      <c r="P24" s="1">
        <v>33517</v>
      </c>
      <c r="Q24" s="26">
        <f t="shared" si="2"/>
        <v>1.10609860735265</v>
      </c>
      <c r="R24" s="1">
        <v>1261</v>
      </c>
      <c r="S24" s="2">
        <v>814</v>
      </c>
      <c r="T24" s="1">
        <v>10592</v>
      </c>
      <c r="U24" s="1">
        <v>31777</v>
      </c>
      <c r="V24" s="26">
        <f t="shared" si="3"/>
        <v>1.0486766550062703</v>
      </c>
      <c r="W24" s="1">
        <v>30302</v>
      </c>
      <c r="X24" t="s">
        <v>157</v>
      </c>
    </row>
    <row r="25" spans="1:24">
      <c r="A25" t="s">
        <v>51</v>
      </c>
      <c r="B25" s="1">
        <v>59284</v>
      </c>
      <c r="C25" s="2">
        <v>0</v>
      </c>
      <c r="D25" s="1">
        <v>1116</v>
      </c>
      <c r="E25" s="2">
        <v>0</v>
      </c>
      <c r="F25" s="1">
        <v>4051</v>
      </c>
      <c r="G25" s="2">
        <v>0</v>
      </c>
      <c r="H25" s="2">
        <v>0</v>
      </c>
      <c r="I25" s="2">
        <v>50</v>
      </c>
      <c r="J25" s="2">
        <v>1</v>
      </c>
      <c r="K25" s="2">
        <v>51</v>
      </c>
      <c r="L25" s="2">
        <v>148</v>
      </c>
      <c r="M25" s="2">
        <v>4</v>
      </c>
      <c r="N25" s="2">
        <v>152</v>
      </c>
      <c r="O25" s="2">
        <v>0</v>
      </c>
      <c r="P25" s="1">
        <v>64654</v>
      </c>
      <c r="Q25" s="26">
        <f t="shared" si="2"/>
        <v>1.6891966035271064</v>
      </c>
      <c r="R25" s="1">
        <v>4413</v>
      </c>
      <c r="S25" s="1">
        <v>2355</v>
      </c>
      <c r="T25" s="1">
        <v>19929</v>
      </c>
      <c r="U25" s="1">
        <v>123042</v>
      </c>
      <c r="V25" s="26">
        <f t="shared" si="3"/>
        <v>3.2146832135858916</v>
      </c>
      <c r="W25" s="1">
        <v>38275</v>
      </c>
      <c r="X25" t="s">
        <v>157</v>
      </c>
    </row>
    <row r="26" spans="1:24">
      <c r="A26" t="s">
        <v>53</v>
      </c>
      <c r="B26" s="1">
        <v>60848</v>
      </c>
      <c r="C26" s="2">
        <v>0</v>
      </c>
      <c r="D26" s="2">
        <v>826</v>
      </c>
      <c r="E26" s="2">
        <v>0</v>
      </c>
      <c r="F26" s="1">
        <v>1801</v>
      </c>
      <c r="G26" s="2">
        <v>0</v>
      </c>
      <c r="H26" s="2">
        <v>3</v>
      </c>
      <c r="I26" s="2">
        <v>50</v>
      </c>
      <c r="J26" s="2">
        <v>0</v>
      </c>
      <c r="K26" s="2">
        <v>53</v>
      </c>
      <c r="L26" s="2">
        <v>59</v>
      </c>
      <c r="M26" s="2">
        <v>0</v>
      </c>
      <c r="N26" s="2">
        <v>59</v>
      </c>
      <c r="O26" s="2">
        <v>0</v>
      </c>
      <c r="P26" s="1">
        <v>63587</v>
      </c>
      <c r="Q26" s="26">
        <f t="shared" si="2"/>
        <v>2.147483958122256</v>
      </c>
      <c r="R26" s="1">
        <v>3323</v>
      </c>
      <c r="S26" s="1">
        <v>1156</v>
      </c>
      <c r="T26" s="1">
        <v>23572</v>
      </c>
      <c r="U26" s="1">
        <v>95747</v>
      </c>
      <c r="V26" s="26">
        <f t="shared" si="3"/>
        <v>3.2336035123269165</v>
      </c>
      <c r="W26" s="1">
        <v>29610</v>
      </c>
      <c r="X26" t="s">
        <v>157</v>
      </c>
    </row>
    <row r="27" spans="1:24">
      <c r="A27" t="s">
        <v>57</v>
      </c>
      <c r="B27" s="1">
        <v>76385</v>
      </c>
      <c r="C27" s="2">
        <v>0</v>
      </c>
      <c r="D27" s="1">
        <v>1926</v>
      </c>
      <c r="E27" s="2">
        <v>0</v>
      </c>
      <c r="F27" s="1">
        <v>3088</v>
      </c>
      <c r="G27" s="2">
        <v>0</v>
      </c>
      <c r="H27" s="2">
        <v>2</v>
      </c>
      <c r="I27" s="2">
        <v>50</v>
      </c>
      <c r="J27" s="2">
        <v>0</v>
      </c>
      <c r="K27" s="2">
        <v>52</v>
      </c>
      <c r="L27" s="2">
        <v>44</v>
      </c>
      <c r="M27" s="2">
        <v>0</v>
      </c>
      <c r="N27" s="2">
        <v>44</v>
      </c>
      <c r="O27" s="2">
        <v>0</v>
      </c>
      <c r="P27" s="1">
        <v>81495</v>
      </c>
      <c r="Q27" s="26">
        <f t="shared" si="2"/>
        <v>2.9892161537615083</v>
      </c>
      <c r="R27" s="1">
        <v>5439</v>
      </c>
      <c r="S27" s="2">
        <v>344</v>
      </c>
      <c r="T27" s="1">
        <v>29798</v>
      </c>
      <c r="U27" s="1">
        <v>94627</v>
      </c>
      <c r="V27" s="26">
        <f t="shared" si="3"/>
        <v>3.4708946190808057</v>
      </c>
      <c r="W27" s="1">
        <v>27263</v>
      </c>
      <c r="X27" t="s">
        <v>157</v>
      </c>
    </row>
    <row r="28" spans="1:24">
      <c r="A28" t="s">
        <v>60</v>
      </c>
      <c r="B28" s="1">
        <v>48334</v>
      </c>
      <c r="C28" s="2">
        <v>5</v>
      </c>
      <c r="D28" s="1">
        <v>1980</v>
      </c>
      <c r="E28" s="2">
        <v>0</v>
      </c>
      <c r="F28" s="1">
        <v>4179</v>
      </c>
      <c r="G28" s="2">
        <v>0</v>
      </c>
      <c r="H28" s="2">
        <v>1</v>
      </c>
      <c r="I28" s="2">
        <v>50</v>
      </c>
      <c r="J28" s="2">
        <v>0</v>
      </c>
      <c r="K28" s="2">
        <v>51</v>
      </c>
      <c r="L28" s="2">
        <v>117</v>
      </c>
      <c r="M28" s="2">
        <v>0</v>
      </c>
      <c r="N28" s="2">
        <v>117</v>
      </c>
      <c r="O28" s="2">
        <v>195</v>
      </c>
      <c r="P28" s="1">
        <v>54861</v>
      </c>
      <c r="Q28" s="26">
        <f t="shared" si="2"/>
        <v>2.6561925050837609</v>
      </c>
      <c r="R28" s="1">
        <v>5264</v>
      </c>
      <c r="S28" s="2">
        <v>953</v>
      </c>
      <c r="T28" s="1">
        <v>26184</v>
      </c>
      <c r="U28" s="1">
        <v>75718</v>
      </c>
      <c r="V28" s="26">
        <f t="shared" si="3"/>
        <v>3.6660211097124042</v>
      </c>
      <c r="W28" s="1">
        <v>20654</v>
      </c>
      <c r="X28" t="s">
        <v>157</v>
      </c>
    </row>
    <row r="29" spans="1:24">
      <c r="A29" t="s">
        <v>62</v>
      </c>
      <c r="B29" s="1">
        <v>43380</v>
      </c>
      <c r="C29" s="2">
        <v>0</v>
      </c>
      <c r="D29" s="1">
        <v>1172</v>
      </c>
      <c r="E29" s="2">
        <v>0</v>
      </c>
      <c r="F29" s="1">
        <v>3039</v>
      </c>
      <c r="G29" s="2">
        <v>0</v>
      </c>
      <c r="H29" s="2">
        <v>0</v>
      </c>
      <c r="I29" s="2">
        <v>50</v>
      </c>
      <c r="J29" s="2">
        <v>0</v>
      </c>
      <c r="K29" s="2">
        <v>50</v>
      </c>
      <c r="L29" s="2">
        <v>31</v>
      </c>
      <c r="M29" s="2">
        <v>0</v>
      </c>
      <c r="N29" s="2">
        <v>31</v>
      </c>
      <c r="O29" s="2">
        <v>292</v>
      </c>
      <c r="P29" s="1">
        <v>47964</v>
      </c>
      <c r="Q29" s="26">
        <f t="shared" si="2"/>
        <v>1.7141631821593224</v>
      </c>
      <c r="R29" s="1">
        <v>2360</v>
      </c>
      <c r="S29" s="1">
        <v>1828</v>
      </c>
      <c r="T29" s="1">
        <v>4129</v>
      </c>
      <c r="U29" s="1">
        <v>24018</v>
      </c>
      <c r="V29" s="26">
        <f t="shared" si="3"/>
        <v>0.85836817840677604</v>
      </c>
      <c r="W29" s="1">
        <v>27981</v>
      </c>
      <c r="X29" t="s">
        <v>157</v>
      </c>
    </row>
    <row r="30" spans="1:24">
      <c r="A30" s="117"/>
      <c r="B30" s="88"/>
      <c r="C30" s="118"/>
      <c r="D30" s="88"/>
      <c r="E30" s="118"/>
      <c r="F30" s="88"/>
      <c r="G30" s="118"/>
      <c r="H30" s="118"/>
      <c r="I30" s="118"/>
      <c r="J30" s="118"/>
      <c r="K30" s="118"/>
      <c r="L30" s="118"/>
      <c r="M30" s="118"/>
      <c r="N30" s="118"/>
      <c r="O30" s="118"/>
      <c r="P30" s="88"/>
      <c r="Q30" s="132"/>
      <c r="R30" s="88"/>
      <c r="S30" s="88"/>
      <c r="T30" s="88"/>
      <c r="U30" s="88"/>
      <c r="V30" s="132"/>
      <c r="W30" s="1"/>
    </row>
    <row r="31" spans="1:24">
      <c r="A31" s="42" t="s">
        <v>408</v>
      </c>
      <c r="B31" s="1"/>
      <c r="C31" s="2"/>
      <c r="D31" s="1"/>
      <c r="E31" s="2"/>
      <c r="F31" s="1"/>
      <c r="G31" s="2"/>
      <c r="H31" s="2"/>
      <c r="I31" s="2"/>
      <c r="J31" s="2"/>
      <c r="K31" s="2"/>
      <c r="L31" s="2"/>
      <c r="M31" s="2"/>
      <c r="N31" s="2"/>
      <c r="O31" s="2"/>
      <c r="P31" s="1"/>
      <c r="R31" s="1"/>
      <c r="S31" s="1"/>
      <c r="T31" s="1"/>
      <c r="U31" s="1"/>
      <c r="W31" s="1"/>
    </row>
    <row r="32" spans="1:24">
      <c r="A32" t="s">
        <v>19</v>
      </c>
      <c r="B32" s="1">
        <v>76733</v>
      </c>
      <c r="C32" s="2">
        <v>0</v>
      </c>
      <c r="D32" s="2">
        <v>998</v>
      </c>
      <c r="E32" s="2">
        <v>0</v>
      </c>
      <c r="F32" s="2">
        <v>338</v>
      </c>
      <c r="G32" s="2">
        <v>0</v>
      </c>
      <c r="H32" s="2">
        <v>91</v>
      </c>
      <c r="I32" s="2">
        <v>50</v>
      </c>
      <c r="J32" s="2">
        <v>0</v>
      </c>
      <c r="K32" s="2">
        <v>141</v>
      </c>
      <c r="L32" s="2">
        <v>89</v>
      </c>
      <c r="M32" s="2">
        <v>0</v>
      </c>
      <c r="N32" s="2">
        <v>89</v>
      </c>
      <c r="O32" s="1">
        <v>1385</v>
      </c>
      <c r="P32" s="1">
        <v>79684</v>
      </c>
      <c r="Q32" s="26">
        <f t="shared" ref="Q32:Q40" si="4">(P32/W32)</f>
        <v>1.3356800429112607</v>
      </c>
      <c r="R32" s="1">
        <v>5032</v>
      </c>
      <c r="S32" s="1">
        <v>11370</v>
      </c>
      <c r="T32" s="1">
        <v>22308</v>
      </c>
      <c r="U32" s="1">
        <v>94978</v>
      </c>
      <c r="V32" s="26">
        <f t="shared" ref="V32:V40" si="5">(U32/W32)</f>
        <v>1.5920413020885715</v>
      </c>
      <c r="W32" s="1">
        <v>59658</v>
      </c>
      <c r="X32" t="s">
        <v>159</v>
      </c>
    </row>
    <row r="33" spans="1:24">
      <c r="A33" t="s">
        <v>26</v>
      </c>
      <c r="B33" s="1">
        <v>114603</v>
      </c>
      <c r="C33" s="2">
        <v>0</v>
      </c>
      <c r="D33" s="1">
        <v>6204</v>
      </c>
      <c r="E33" s="2">
        <v>0</v>
      </c>
      <c r="F33" s="1">
        <v>8312</v>
      </c>
      <c r="G33" s="2">
        <v>0</v>
      </c>
      <c r="H33" s="2">
        <v>5</v>
      </c>
      <c r="I33" s="2">
        <v>50</v>
      </c>
      <c r="J33" s="2">
        <v>0</v>
      </c>
      <c r="K33" s="2">
        <v>55</v>
      </c>
      <c r="L33" s="2">
        <v>201</v>
      </c>
      <c r="M33" s="2">
        <v>1</v>
      </c>
      <c r="N33" s="2">
        <v>202</v>
      </c>
      <c r="O33" s="2">
        <v>0</v>
      </c>
      <c r="P33" s="1">
        <v>129376</v>
      </c>
      <c r="Q33" s="26">
        <f t="shared" si="4"/>
        <v>3.1584395293198573</v>
      </c>
      <c r="R33" s="1">
        <v>8766</v>
      </c>
      <c r="S33" s="1">
        <v>9647</v>
      </c>
      <c r="T33" s="1">
        <v>44687</v>
      </c>
      <c r="U33" s="1">
        <v>265734</v>
      </c>
      <c r="V33" s="26">
        <f t="shared" si="5"/>
        <v>6.4873297202285043</v>
      </c>
      <c r="W33" s="1">
        <v>40962</v>
      </c>
      <c r="X33" t="s">
        <v>159</v>
      </c>
    </row>
    <row r="34" spans="1:24">
      <c r="A34" t="s">
        <v>33</v>
      </c>
      <c r="B34" s="1">
        <v>50521</v>
      </c>
      <c r="C34" s="2">
        <v>0</v>
      </c>
      <c r="D34" s="1">
        <v>2471</v>
      </c>
      <c r="E34" s="2">
        <v>0</v>
      </c>
      <c r="F34" s="1">
        <v>3909</v>
      </c>
      <c r="G34" s="2">
        <v>0</v>
      </c>
      <c r="H34" s="2">
        <v>2</v>
      </c>
      <c r="I34" s="2">
        <v>50</v>
      </c>
      <c r="J34" s="2">
        <v>0</v>
      </c>
      <c r="K34" s="2">
        <v>52</v>
      </c>
      <c r="L34" s="2">
        <v>173</v>
      </c>
      <c r="M34" s="2">
        <v>0</v>
      </c>
      <c r="N34" s="2">
        <v>173</v>
      </c>
      <c r="O34" s="2">
        <v>217</v>
      </c>
      <c r="P34" s="1">
        <v>57343</v>
      </c>
      <c r="Q34" s="26">
        <f t="shared" si="4"/>
        <v>1.1473189275710285</v>
      </c>
      <c r="R34" s="1">
        <v>7195</v>
      </c>
      <c r="S34" s="1">
        <v>3012</v>
      </c>
      <c r="T34" s="1">
        <v>55910</v>
      </c>
      <c r="U34" s="1">
        <v>160135</v>
      </c>
      <c r="V34" s="26">
        <f t="shared" si="5"/>
        <v>3.2039815926370547</v>
      </c>
      <c r="W34" s="1">
        <v>49980</v>
      </c>
      <c r="X34" t="s">
        <v>159</v>
      </c>
    </row>
    <row r="35" spans="1:24">
      <c r="A35" t="s">
        <v>36</v>
      </c>
      <c r="B35" s="1">
        <v>87935</v>
      </c>
      <c r="C35" s="2">
        <v>0</v>
      </c>
      <c r="D35" s="1">
        <v>4054</v>
      </c>
      <c r="E35" s="2">
        <v>0</v>
      </c>
      <c r="F35" s="1">
        <v>5469</v>
      </c>
      <c r="G35" s="2">
        <v>0</v>
      </c>
      <c r="H35" s="2">
        <v>3</v>
      </c>
      <c r="I35" s="2">
        <v>50</v>
      </c>
      <c r="J35" s="2">
        <v>10</v>
      </c>
      <c r="K35" s="2">
        <v>63</v>
      </c>
      <c r="L35" s="2">
        <v>402</v>
      </c>
      <c r="M35" s="2">
        <v>0</v>
      </c>
      <c r="N35" s="2">
        <v>402</v>
      </c>
      <c r="O35" s="1">
        <v>1175</v>
      </c>
      <c r="P35" s="1">
        <v>99098</v>
      </c>
      <c r="Q35" s="26">
        <f t="shared" si="4"/>
        <v>1.7551273422833056</v>
      </c>
      <c r="R35" s="1">
        <v>5701</v>
      </c>
      <c r="S35" s="1">
        <v>10978</v>
      </c>
      <c r="T35" s="1">
        <v>57629</v>
      </c>
      <c r="U35" s="1">
        <v>188574</v>
      </c>
      <c r="V35" s="26">
        <f t="shared" si="5"/>
        <v>3.3398391838758812</v>
      </c>
      <c r="W35" s="1">
        <v>56462</v>
      </c>
      <c r="X35" t="s">
        <v>159</v>
      </c>
    </row>
    <row r="36" spans="1:24">
      <c r="A36" t="s">
        <v>43</v>
      </c>
      <c r="B36" s="1">
        <v>63108</v>
      </c>
      <c r="C36" s="2">
        <v>0</v>
      </c>
      <c r="D36" s="2">
        <v>945</v>
      </c>
      <c r="E36" s="2">
        <v>0</v>
      </c>
      <c r="F36" s="2">
        <v>987</v>
      </c>
      <c r="G36" s="2">
        <v>0</v>
      </c>
      <c r="H36" s="2">
        <v>4</v>
      </c>
      <c r="I36" s="2">
        <v>50</v>
      </c>
      <c r="J36" s="2">
        <v>0</v>
      </c>
      <c r="K36" s="2">
        <v>54</v>
      </c>
      <c r="L36" s="2">
        <v>111</v>
      </c>
      <c r="M36" s="2">
        <v>0</v>
      </c>
      <c r="N36" s="2">
        <v>111</v>
      </c>
      <c r="O36" s="1">
        <v>2490</v>
      </c>
      <c r="P36" s="1">
        <v>67695</v>
      </c>
      <c r="Q36" s="26">
        <f t="shared" si="4"/>
        <v>1.6565520616664628</v>
      </c>
      <c r="R36" s="1">
        <v>3783</v>
      </c>
      <c r="S36" s="1">
        <v>24412</v>
      </c>
      <c r="T36" s="1">
        <v>16500</v>
      </c>
      <c r="U36" s="1">
        <v>55128</v>
      </c>
      <c r="V36" s="26">
        <f t="shared" si="5"/>
        <v>1.3490272849626821</v>
      </c>
      <c r="W36" s="1">
        <v>40865</v>
      </c>
      <c r="X36" t="s">
        <v>159</v>
      </c>
    </row>
    <row r="37" spans="1:24">
      <c r="A37" t="s">
        <v>47</v>
      </c>
      <c r="B37" s="1">
        <v>105438</v>
      </c>
      <c r="C37" s="2">
        <v>0</v>
      </c>
      <c r="D37" s="1">
        <v>1276</v>
      </c>
      <c r="E37" s="2">
        <v>0</v>
      </c>
      <c r="F37" s="1">
        <v>1118</v>
      </c>
      <c r="G37" s="2">
        <v>0</v>
      </c>
      <c r="H37" s="2">
        <v>3</v>
      </c>
      <c r="I37" s="2">
        <v>50</v>
      </c>
      <c r="J37" s="2">
        <v>0</v>
      </c>
      <c r="K37" s="2">
        <v>53</v>
      </c>
      <c r="L37" s="2">
        <v>52</v>
      </c>
      <c r="M37" s="2">
        <v>0</v>
      </c>
      <c r="N37" s="2">
        <v>52</v>
      </c>
      <c r="O37" s="1">
        <v>1815</v>
      </c>
      <c r="P37" s="1">
        <v>109752</v>
      </c>
      <c r="Q37" s="26">
        <f t="shared" si="4"/>
        <v>1.8968544763221569</v>
      </c>
      <c r="R37" s="1">
        <v>5662</v>
      </c>
      <c r="S37" s="1">
        <v>4247</v>
      </c>
      <c r="T37" s="1">
        <v>41830</v>
      </c>
      <c r="U37" s="1">
        <v>171461</v>
      </c>
      <c r="V37" s="26">
        <f t="shared" si="5"/>
        <v>2.9633771171793986</v>
      </c>
      <c r="W37" s="1">
        <v>57860</v>
      </c>
      <c r="X37" t="s">
        <v>159</v>
      </c>
    </row>
    <row r="38" spans="1:24">
      <c r="A38" t="s">
        <v>52</v>
      </c>
      <c r="B38" s="1">
        <v>75601</v>
      </c>
      <c r="C38" s="2">
        <v>946</v>
      </c>
      <c r="D38" s="1">
        <v>4752</v>
      </c>
      <c r="E38">
        <v>0</v>
      </c>
      <c r="F38" s="1">
        <v>1909</v>
      </c>
      <c r="G38">
        <v>0</v>
      </c>
      <c r="H38" s="2">
        <v>2</v>
      </c>
      <c r="I38" s="2">
        <v>50</v>
      </c>
      <c r="J38" s="2">
        <v>0</v>
      </c>
      <c r="K38" s="2">
        <v>52</v>
      </c>
      <c r="L38" s="2">
        <v>44</v>
      </c>
      <c r="M38" s="2">
        <v>0</v>
      </c>
      <c r="N38" s="2">
        <v>44</v>
      </c>
      <c r="O38" s="2">
        <v>0</v>
      </c>
      <c r="P38" s="1">
        <v>83304</v>
      </c>
      <c r="Q38" s="26">
        <f t="shared" si="4"/>
        <v>1.8701508620689655</v>
      </c>
      <c r="R38" s="1">
        <v>5404</v>
      </c>
      <c r="S38" s="1">
        <v>1152</v>
      </c>
      <c r="T38" s="1">
        <v>35807</v>
      </c>
      <c r="U38" s="1">
        <v>115063</v>
      </c>
      <c r="V38" s="26">
        <f t="shared" si="5"/>
        <v>2.5831312859195403</v>
      </c>
      <c r="W38" s="1">
        <v>44544</v>
      </c>
      <c r="X38" t="s">
        <v>159</v>
      </c>
    </row>
    <row r="39" spans="1:24">
      <c r="A39" t="s">
        <v>58</v>
      </c>
      <c r="B39" s="1">
        <v>133287</v>
      </c>
      <c r="C39" s="2">
        <v>0</v>
      </c>
      <c r="D39" s="1">
        <v>8530</v>
      </c>
      <c r="E39" s="2">
        <v>0</v>
      </c>
      <c r="F39" s="1">
        <v>14423</v>
      </c>
      <c r="G39" s="2">
        <v>0</v>
      </c>
      <c r="H39" s="2">
        <v>1</v>
      </c>
      <c r="I39" s="2">
        <v>50</v>
      </c>
      <c r="J39" s="2">
        <v>0</v>
      </c>
      <c r="K39" s="2">
        <v>51</v>
      </c>
      <c r="L39" s="2">
        <v>114</v>
      </c>
      <c r="M39" s="2">
        <v>0</v>
      </c>
      <c r="N39" s="2">
        <v>114</v>
      </c>
      <c r="O39" s="2">
        <v>0</v>
      </c>
      <c r="P39" s="1">
        <v>156405</v>
      </c>
      <c r="Q39" s="26">
        <f t="shared" si="4"/>
        <v>3.2466009340944475</v>
      </c>
      <c r="R39" s="1">
        <v>7343</v>
      </c>
      <c r="S39" s="1">
        <v>4096</v>
      </c>
      <c r="T39" s="1">
        <v>31052</v>
      </c>
      <c r="U39" s="1">
        <v>213802</v>
      </c>
      <c r="V39" s="26">
        <f t="shared" si="5"/>
        <v>4.4380280228334197</v>
      </c>
      <c r="W39" s="1">
        <v>48175</v>
      </c>
      <c r="X39" t="s">
        <v>159</v>
      </c>
    </row>
    <row r="40" spans="1:24">
      <c r="A40" t="s">
        <v>59</v>
      </c>
      <c r="B40" s="1">
        <v>138147</v>
      </c>
      <c r="C40" s="2">
        <v>0</v>
      </c>
      <c r="D40" s="1">
        <v>5361</v>
      </c>
      <c r="E40" s="2">
        <v>0</v>
      </c>
      <c r="F40" s="1">
        <v>2265</v>
      </c>
      <c r="G40" s="2">
        <v>0</v>
      </c>
      <c r="H40" s="2">
        <v>3</v>
      </c>
      <c r="I40" s="2">
        <v>50</v>
      </c>
      <c r="J40" s="2">
        <v>0</v>
      </c>
      <c r="K40" s="2">
        <v>53</v>
      </c>
      <c r="L40" s="2">
        <v>148</v>
      </c>
      <c r="M40" s="2">
        <v>0</v>
      </c>
      <c r="N40" s="2">
        <v>148</v>
      </c>
      <c r="O40" s="1">
        <v>9224</v>
      </c>
      <c r="P40" s="1">
        <v>155198</v>
      </c>
      <c r="Q40" s="26">
        <f t="shared" si="4"/>
        <v>2.8416215028563059</v>
      </c>
      <c r="R40" s="1">
        <v>5354</v>
      </c>
      <c r="S40" s="1">
        <v>2768</v>
      </c>
      <c r="T40" s="1">
        <v>24986</v>
      </c>
      <c r="U40" s="1">
        <v>85850</v>
      </c>
      <c r="V40" s="26">
        <f t="shared" si="5"/>
        <v>1.5718836970851033</v>
      </c>
      <c r="W40" s="1">
        <v>54616</v>
      </c>
      <c r="X40" t="s">
        <v>159</v>
      </c>
    </row>
    <row r="41" spans="1:24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32"/>
      <c r="R41" s="117"/>
      <c r="S41" s="117"/>
      <c r="T41" s="117"/>
      <c r="U41" s="117"/>
      <c r="V41" s="132"/>
    </row>
    <row r="42" spans="1:24">
      <c r="A42" s="42" t="s">
        <v>409</v>
      </c>
    </row>
    <row r="43" spans="1:24">
      <c r="A43" t="s">
        <v>21</v>
      </c>
      <c r="B43" s="1">
        <v>140913</v>
      </c>
      <c r="C43" s="2">
        <v>0</v>
      </c>
      <c r="D43" s="1">
        <v>4290</v>
      </c>
      <c r="E43" s="2">
        <v>0</v>
      </c>
      <c r="F43" s="1">
        <v>7101</v>
      </c>
      <c r="G43" s="2">
        <v>0</v>
      </c>
      <c r="H43" s="2">
        <v>2</v>
      </c>
      <c r="I43" s="2">
        <v>50</v>
      </c>
      <c r="J43" s="2">
        <v>0</v>
      </c>
      <c r="K43" s="2">
        <v>52</v>
      </c>
      <c r="L43" s="2">
        <v>189</v>
      </c>
      <c r="M43" s="2">
        <v>0</v>
      </c>
      <c r="N43" s="2">
        <v>189</v>
      </c>
      <c r="O43" s="2">
        <v>134</v>
      </c>
      <c r="P43" s="1">
        <v>152679</v>
      </c>
      <c r="Q43" s="26">
        <f t="shared" ref="Q43:Q48" si="6">(P43/W43)</f>
        <v>2.4486231616762626</v>
      </c>
      <c r="R43" s="1">
        <v>7155</v>
      </c>
      <c r="S43" s="1">
        <v>3008</v>
      </c>
      <c r="T43" s="1">
        <v>38388</v>
      </c>
      <c r="U43" s="1">
        <v>142815</v>
      </c>
      <c r="V43" s="26">
        <f t="shared" ref="V43:V48" si="7">(U43/W43)</f>
        <v>2.2904270845027503</v>
      </c>
      <c r="W43" s="1">
        <v>62353</v>
      </c>
      <c r="X43" t="s">
        <v>160</v>
      </c>
    </row>
    <row r="44" spans="1:24">
      <c r="A44" t="s">
        <v>34</v>
      </c>
      <c r="B44" s="1">
        <v>73610</v>
      </c>
      <c r="C44" s="2">
        <v>0</v>
      </c>
      <c r="D44" s="1">
        <v>3597</v>
      </c>
      <c r="E44" s="2">
        <v>0</v>
      </c>
      <c r="F44" s="1">
        <v>3913</v>
      </c>
      <c r="G44" s="2">
        <v>0</v>
      </c>
      <c r="H44">
        <v>0</v>
      </c>
      <c r="I44" s="2">
        <v>50</v>
      </c>
      <c r="J44" s="2">
        <v>0</v>
      </c>
      <c r="K44" s="2">
        <v>21</v>
      </c>
      <c r="L44" s="2">
        <v>35</v>
      </c>
      <c r="M44" s="2">
        <v>0</v>
      </c>
      <c r="N44" s="2">
        <v>35</v>
      </c>
      <c r="O44" s="1">
        <v>1480</v>
      </c>
      <c r="P44" s="1">
        <v>82656</v>
      </c>
      <c r="Q44" s="26">
        <f t="shared" si="6"/>
        <v>1.2195467422096318</v>
      </c>
      <c r="R44" s="1">
        <v>5488</v>
      </c>
      <c r="S44" s="1">
        <v>7989</v>
      </c>
      <c r="T44" s="1">
        <v>36754</v>
      </c>
      <c r="U44" s="1">
        <v>99154</v>
      </c>
      <c r="V44" s="26">
        <f t="shared" si="7"/>
        <v>1.4629662417374882</v>
      </c>
      <c r="W44" s="1">
        <v>67776</v>
      </c>
      <c r="X44" t="s">
        <v>160</v>
      </c>
    </row>
    <row r="45" spans="1:24">
      <c r="A45" t="s">
        <v>48</v>
      </c>
      <c r="B45" s="1">
        <v>146122</v>
      </c>
      <c r="C45" s="2">
        <v>0</v>
      </c>
      <c r="D45" s="1">
        <v>2627</v>
      </c>
      <c r="E45" s="2">
        <v>0</v>
      </c>
      <c r="F45" s="1">
        <v>9011</v>
      </c>
      <c r="G45" s="2">
        <v>0</v>
      </c>
      <c r="H45" s="2">
        <v>0</v>
      </c>
      <c r="I45" s="2">
        <v>50</v>
      </c>
      <c r="J45" s="2">
        <v>3</v>
      </c>
      <c r="K45" s="2">
        <v>53</v>
      </c>
      <c r="L45" s="2">
        <v>175</v>
      </c>
      <c r="M45" s="2">
        <v>0</v>
      </c>
      <c r="N45" s="2">
        <v>175</v>
      </c>
      <c r="O45" s="1">
        <v>1953</v>
      </c>
      <c r="P45" s="1">
        <v>159941</v>
      </c>
      <c r="Q45" s="26">
        <f t="shared" si="6"/>
        <v>2.3464489532444288</v>
      </c>
      <c r="R45" s="1">
        <v>2569</v>
      </c>
      <c r="S45" s="2">
        <v>304</v>
      </c>
      <c r="T45" s="1">
        <v>30247</v>
      </c>
      <c r="U45" s="1">
        <v>150934</v>
      </c>
      <c r="V45" s="26">
        <f t="shared" si="7"/>
        <v>2.2143098161759314</v>
      </c>
      <c r="W45" s="1">
        <v>68163</v>
      </c>
      <c r="X45" t="s">
        <v>160</v>
      </c>
    </row>
    <row r="46" spans="1:24">
      <c r="A46" t="s">
        <v>49</v>
      </c>
      <c r="B46" s="1">
        <v>101774</v>
      </c>
      <c r="C46" s="2">
        <v>0</v>
      </c>
      <c r="D46" s="2">
        <v>839</v>
      </c>
      <c r="E46" s="2">
        <v>0</v>
      </c>
      <c r="F46">
        <v>0</v>
      </c>
      <c r="G46" s="2">
        <v>0</v>
      </c>
      <c r="H46" s="2">
        <v>5</v>
      </c>
      <c r="I46" s="2">
        <v>50</v>
      </c>
      <c r="J46" s="2">
        <v>0</v>
      </c>
      <c r="K46" s="2">
        <v>60</v>
      </c>
      <c r="L46" s="2">
        <v>265</v>
      </c>
      <c r="M46" s="2">
        <v>0</v>
      </c>
      <c r="N46" s="2">
        <v>265</v>
      </c>
      <c r="O46" s="2">
        <v>25</v>
      </c>
      <c r="P46" s="1">
        <v>102041</v>
      </c>
      <c r="Q46" s="26">
        <f t="shared" si="6"/>
        <v>1.6056805664830842</v>
      </c>
      <c r="R46" s="2">
        <v>835</v>
      </c>
      <c r="S46" s="1">
        <v>2810</v>
      </c>
      <c r="T46" s="1">
        <v>10039</v>
      </c>
      <c r="U46" s="1">
        <v>41823</v>
      </c>
      <c r="V46" s="26">
        <f t="shared" si="7"/>
        <v>0.65811172305271437</v>
      </c>
      <c r="W46" s="1">
        <v>63550</v>
      </c>
      <c r="X46" t="s">
        <v>160</v>
      </c>
    </row>
    <row r="47" spans="1:24">
      <c r="A47" t="s">
        <v>55</v>
      </c>
      <c r="B47" s="1">
        <v>146419</v>
      </c>
      <c r="C47" s="2">
        <v>0</v>
      </c>
      <c r="D47" s="1">
        <v>3854</v>
      </c>
      <c r="E47" s="2">
        <v>0</v>
      </c>
      <c r="F47" s="1">
        <v>9187</v>
      </c>
      <c r="G47" s="2">
        <v>0</v>
      </c>
      <c r="H47" s="2">
        <v>41</v>
      </c>
      <c r="I47" s="2">
        <v>50</v>
      </c>
      <c r="J47" s="2">
        <v>0</v>
      </c>
      <c r="K47" s="2">
        <v>93</v>
      </c>
      <c r="L47" s="2">
        <v>276</v>
      </c>
      <c r="M47" s="2">
        <v>0</v>
      </c>
      <c r="N47" s="2">
        <v>276</v>
      </c>
      <c r="O47" s="2">
        <v>0</v>
      </c>
      <c r="P47" s="1">
        <v>159829</v>
      </c>
      <c r="Q47" s="26">
        <f t="shared" si="6"/>
        <v>1.9712992427045561</v>
      </c>
      <c r="R47" s="1">
        <v>16424</v>
      </c>
      <c r="S47" s="1">
        <v>16435</v>
      </c>
      <c r="T47" s="1">
        <v>94238</v>
      </c>
      <c r="U47" s="1">
        <v>431115</v>
      </c>
      <c r="V47" s="26">
        <f t="shared" si="7"/>
        <v>5.3172870569081629</v>
      </c>
      <c r="W47" s="1">
        <v>81078</v>
      </c>
      <c r="X47" t="s">
        <v>160</v>
      </c>
    </row>
    <row r="48" spans="1:24">
      <c r="A48" t="s">
        <v>56</v>
      </c>
      <c r="B48" s="1">
        <v>131421</v>
      </c>
      <c r="C48" s="2">
        <v>0</v>
      </c>
      <c r="D48" s="1">
        <v>12747</v>
      </c>
      <c r="E48" s="2">
        <v>0</v>
      </c>
      <c r="F48" s="2">
        <v>125</v>
      </c>
      <c r="G48" s="2">
        <v>0</v>
      </c>
      <c r="H48" s="2">
        <v>2</v>
      </c>
      <c r="I48" s="2">
        <v>50</v>
      </c>
      <c r="J48" s="2">
        <v>0</v>
      </c>
      <c r="K48" s="2">
        <v>52</v>
      </c>
      <c r="L48" s="2">
        <v>126</v>
      </c>
      <c r="M48" s="2">
        <v>0</v>
      </c>
      <c r="N48" s="2">
        <v>126</v>
      </c>
      <c r="O48" s="2">
        <v>0</v>
      </c>
      <c r="P48" s="1">
        <v>144471</v>
      </c>
      <c r="Q48" s="26">
        <f t="shared" si="6"/>
        <v>1.8884604324069958</v>
      </c>
      <c r="R48" s="1">
        <v>10214</v>
      </c>
      <c r="S48" s="1">
        <v>8980</v>
      </c>
      <c r="T48" s="1">
        <v>34870</v>
      </c>
      <c r="U48" s="1">
        <v>130323</v>
      </c>
      <c r="V48" s="26">
        <f t="shared" si="7"/>
        <v>1.7035240908734413</v>
      </c>
      <c r="W48" s="1">
        <v>76502</v>
      </c>
      <c r="X48" t="s">
        <v>160</v>
      </c>
    </row>
    <row r="49" spans="1:24">
      <c r="A49" s="117"/>
      <c r="B49" s="88"/>
      <c r="C49" s="118"/>
      <c r="D49" s="8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88"/>
      <c r="Q49" s="132"/>
      <c r="R49" s="88"/>
      <c r="S49" s="88"/>
      <c r="T49" s="88"/>
      <c r="U49" s="88"/>
      <c r="V49" s="132"/>
      <c r="W49" s="1"/>
    </row>
    <row r="50" spans="1:24">
      <c r="A50" s="42" t="s">
        <v>410</v>
      </c>
      <c r="B50" s="1"/>
      <c r="C50" s="2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  <c r="R50" s="1"/>
      <c r="S50" s="1"/>
      <c r="T50" s="1"/>
      <c r="U50" s="1"/>
      <c r="W50" s="1"/>
    </row>
    <row r="51" spans="1:24">
      <c r="A51" t="s">
        <v>35</v>
      </c>
      <c r="B51" s="1">
        <v>165303</v>
      </c>
      <c r="C51" s="2">
        <v>0</v>
      </c>
      <c r="D51" s="1">
        <v>6963</v>
      </c>
      <c r="E51" s="2">
        <v>0</v>
      </c>
      <c r="F51" s="1">
        <v>7124</v>
      </c>
      <c r="G51" s="2">
        <v>0</v>
      </c>
      <c r="H51" s="2">
        <v>6</v>
      </c>
      <c r="I51" s="2">
        <v>50</v>
      </c>
      <c r="J51" s="2">
        <v>0</v>
      </c>
      <c r="K51" s="2">
        <v>56</v>
      </c>
      <c r="L51" s="2">
        <v>147</v>
      </c>
      <c r="M51" s="2">
        <v>4</v>
      </c>
      <c r="N51" s="2">
        <v>151</v>
      </c>
      <c r="O51" s="2">
        <v>526</v>
      </c>
      <c r="P51" s="1">
        <v>180123</v>
      </c>
      <c r="Q51" s="26">
        <f>(P51/W51)</f>
        <v>1.7168797003231249</v>
      </c>
      <c r="R51" s="1">
        <v>9687</v>
      </c>
      <c r="S51" s="1">
        <v>1591</v>
      </c>
      <c r="T51" s="1">
        <v>66600</v>
      </c>
      <c r="U51" s="1">
        <v>225882</v>
      </c>
      <c r="V51" s="26">
        <f>(U51/W51)</f>
        <v>2.1530410911898432</v>
      </c>
      <c r="W51" s="1">
        <v>104913</v>
      </c>
      <c r="X51" t="s">
        <v>161</v>
      </c>
    </row>
    <row r="52" spans="1:24">
      <c r="A52" t="s">
        <v>38</v>
      </c>
      <c r="B52" s="1">
        <v>180490</v>
      </c>
      <c r="C52" s="2">
        <v>0</v>
      </c>
      <c r="D52" s="1">
        <v>6831</v>
      </c>
      <c r="E52" s="2">
        <v>426</v>
      </c>
      <c r="F52" s="1">
        <v>7936</v>
      </c>
      <c r="G52" s="2">
        <v>0</v>
      </c>
      <c r="H52" s="2">
        <v>4</v>
      </c>
      <c r="I52" s="2">
        <v>50</v>
      </c>
      <c r="J52" s="2">
        <v>0</v>
      </c>
      <c r="K52" s="2">
        <v>54</v>
      </c>
      <c r="L52" s="2">
        <v>214</v>
      </c>
      <c r="M52" s="2">
        <v>0</v>
      </c>
      <c r="N52" s="2">
        <v>214</v>
      </c>
      <c r="O52" s="2">
        <v>0</v>
      </c>
      <c r="P52" s="1">
        <v>195525</v>
      </c>
      <c r="Q52" s="26">
        <f>(P52/W52)</f>
        <v>2.1002287936238546</v>
      </c>
      <c r="R52" s="1">
        <v>8783</v>
      </c>
      <c r="S52" s="1">
        <v>8347</v>
      </c>
      <c r="T52" s="1">
        <v>130394</v>
      </c>
      <c r="U52" s="1">
        <v>330918</v>
      </c>
      <c r="V52" s="26">
        <f>(U52/W52)</f>
        <v>3.5545506299880771</v>
      </c>
      <c r="W52" s="1">
        <v>93097</v>
      </c>
      <c r="X52" t="s">
        <v>161</v>
      </c>
    </row>
    <row r="53" spans="1:24">
      <c r="A53" t="s">
        <v>41</v>
      </c>
      <c r="B53" s="1">
        <v>136906</v>
      </c>
      <c r="C53" s="2">
        <v>0</v>
      </c>
      <c r="D53" s="1">
        <v>3653</v>
      </c>
      <c r="E53" s="2">
        <v>0</v>
      </c>
      <c r="F53" s="1">
        <v>3781</v>
      </c>
      <c r="G53" s="2">
        <v>0</v>
      </c>
      <c r="H53" s="2">
        <v>0</v>
      </c>
      <c r="I53" s="2">
        <v>50</v>
      </c>
      <c r="J53" s="2">
        <v>0</v>
      </c>
      <c r="K53" s="2">
        <v>50</v>
      </c>
      <c r="L53" s="2">
        <v>217</v>
      </c>
      <c r="M53" s="2">
        <v>0</v>
      </c>
      <c r="N53" s="2">
        <v>217</v>
      </c>
      <c r="O53" s="1">
        <v>26635</v>
      </c>
      <c r="P53" s="1">
        <v>171242</v>
      </c>
      <c r="Q53" s="26">
        <f>(P53/W53)</f>
        <v>2.1649072681070556</v>
      </c>
      <c r="R53" s="1">
        <v>1840</v>
      </c>
      <c r="S53" s="2">
        <v>965</v>
      </c>
      <c r="T53" s="1">
        <v>42844</v>
      </c>
      <c r="U53" s="1">
        <v>131458</v>
      </c>
      <c r="V53" s="26">
        <f>(U53/W53)</f>
        <v>1.6619426288575077</v>
      </c>
      <c r="W53" s="1">
        <v>79099</v>
      </c>
      <c r="X53" t="s">
        <v>161</v>
      </c>
    </row>
    <row r="54" spans="1:24">
      <c r="A54" t="s">
        <v>42</v>
      </c>
      <c r="B54" s="1">
        <v>305064</v>
      </c>
      <c r="C54" s="2">
        <v>0</v>
      </c>
      <c r="D54" s="1">
        <v>5236</v>
      </c>
      <c r="E54" s="2">
        <v>0</v>
      </c>
      <c r="F54" s="1">
        <v>8435</v>
      </c>
      <c r="G54" s="2">
        <v>0</v>
      </c>
      <c r="H54" s="2">
        <v>5</v>
      </c>
      <c r="I54" s="2">
        <v>50</v>
      </c>
      <c r="J54" s="2">
        <v>0</v>
      </c>
      <c r="K54" s="2">
        <v>55</v>
      </c>
      <c r="L54" s="2">
        <v>315</v>
      </c>
      <c r="M54" s="2">
        <v>0</v>
      </c>
      <c r="N54" s="2">
        <v>315</v>
      </c>
      <c r="O54" s="2">
        <v>3</v>
      </c>
      <c r="P54" s="1">
        <v>319062</v>
      </c>
      <c r="Q54" s="26">
        <f>(P54/W54)</f>
        <v>3.4082358596378786</v>
      </c>
      <c r="R54" s="1">
        <v>16101</v>
      </c>
      <c r="S54" s="1">
        <v>11997</v>
      </c>
      <c r="T54" s="1">
        <v>84422</v>
      </c>
      <c r="U54" s="1">
        <v>325268</v>
      </c>
      <c r="V54" s="26">
        <f>(U54/W54)</f>
        <v>3.4745286545959515</v>
      </c>
      <c r="W54" s="1">
        <v>93615</v>
      </c>
      <c r="X54" t="s">
        <v>161</v>
      </c>
    </row>
    <row r="55" spans="1:24">
      <c r="A55" t="s">
        <v>45</v>
      </c>
      <c r="B55" s="1">
        <v>205214</v>
      </c>
      <c r="C55" s="2">
        <v>0</v>
      </c>
      <c r="D55" s="1">
        <v>5679</v>
      </c>
      <c r="E55" s="2">
        <v>0</v>
      </c>
      <c r="F55" s="1">
        <v>15466</v>
      </c>
      <c r="G55" s="2">
        <v>0</v>
      </c>
      <c r="H55" s="2">
        <v>1</v>
      </c>
      <c r="I55" s="2">
        <v>50</v>
      </c>
      <c r="J55" s="2">
        <v>0</v>
      </c>
      <c r="K55" s="2">
        <v>51</v>
      </c>
      <c r="L55" s="2">
        <v>198</v>
      </c>
      <c r="M55" s="2">
        <v>0</v>
      </c>
      <c r="N55" s="2">
        <v>198</v>
      </c>
      <c r="O55" s="1">
        <v>1179</v>
      </c>
      <c r="P55" s="1">
        <v>227787</v>
      </c>
      <c r="Q55" s="26">
        <f>(P55/W55)</f>
        <v>2.228268737894469</v>
      </c>
      <c r="R55" s="1">
        <v>8868</v>
      </c>
      <c r="S55" s="1">
        <v>7139</v>
      </c>
      <c r="T55" s="1">
        <v>67969</v>
      </c>
      <c r="U55" s="1">
        <v>439820</v>
      </c>
      <c r="V55" s="26">
        <f>(U55/W55)</f>
        <v>4.3024279537495351</v>
      </c>
      <c r="W55" s="1">
        <v>102226</v>
      </c>
      <c r="X55" t="s">
        <v>161</v>
      </c>
    </row>
    <row r="56" spans="1:24">
      <c r="A56" s="117"/>
      <c r="B56" s="88"/>
      <c r="C56" s="118"/>
      <c r="D56" s="88"/>
      <c r="E56" s="118"/>
      <c r="F56" s="88"/>
      <c r="G56" s="118"/>
      <c r="H56" s="118"/>
      <c r="I56" s="118"/>
      <c r="J56" s="118"/>
      <c r="K56" s="118"/>
      <c r="L56" s="118"/>
      <c r="M56" s="118"/>
      <c r="N56" s="118"/>
      <c r="O56" s="88"/>
      <c r="P56" s="88"/>
      <c r="Q56" s="132"/>
      <c r="R56" s="88"/>
      <c r="S56" s="88"/>
      <c r="T56" s="88"/>
      <c r="U56" s="88"/>
      <c r="V56" s="132"/>
      <c r="W56" s="1"/>
    </row>
    <row r="57" spans="1:24">
      <c r="A57" s="42" t="s">
        <v>411</v>
      </c>
      <c r="B57" s="1"/>
      <c r="C57" s="2"/>
      <c r="D57" s="1"/>
      <c r="E57" s="2"/>
      <c r="F57" s="1"/>
      <c r="G57" s="2"/>
      <c r="H57" s="2"/>
      <c r="I57" s="2"/>
      <c r="J57" s="2"/>
      <c r="K57" s="2"/>
      <c r="L57" s="2"/>
      <c r="M57" s="2"/>
      <c r="N57" s="2"/>
      <c r="O57" s="1"/>
      <c r="P57" s="1"/>
      <c r="R57" s="1"/>
      <c r="S57" s="1"/>
      <c r="T57" s="1"/>
      <c r="U57" s="1"/>
      <c r="W57" s="1"/>
    </row>
    <row r="58" spans="1:24">
      <c r="A58" t="s">
        <v>18</v>
      </c>
      <c r="B58" s="1">
        <v>338387</v>
      </c>
      <c r="C58" s="2">
        <v>57</v>
      </c>
      <c r="D58" s="1">
        <v>17658</v>
      </c>
      <c r="E58" s="2">
        <v>0</v>
      </c>
      <c r="F58" s="1">
        <v>25164</v>
      </c>
      <c r="G58" s="2">
        <v>0</v>
      </c>
      <c r="H58" s="2">
        <v>4</v>
      </c>
      <c r="I58" s="2">
        <v>50</v>
      </c>
      <c r="J58" s="2">
        <v>0</v>
      </c>
      <c r="K58" s="2">
        <v>54</v>
      </c>
      <c r="L58" s="2">
        <v>424</v>
      </c>
      <c r="M58" s="2">
        <v>0</v>
      </c>
      <c r="N58" s="2">
        <v>424</v>
      </c>
      <c r="O58" s="2">
        <v>454</v>
      </c>
      <c r="P58" s="1">
        <v>382198</v>
      </c>
      <c r="Q58" s="26">
        <f>(P58/W58)</f>
        <v>1.7677083959650526</v>
      </c>
      <c r="R58" s="1">
        <v>20878</v>
      </c>
      <c r="S58" s="1">
        <v>10032</v>
      </c>
      <c r="T58" s="1">
        <v>226767</v>
      </c>
      <c r="U58" s="1">
        <v>722177</v>
      </c>
      <c r="V58" s="26">
        <f>(U58/W58)</f>
        <v>3.3401492060995972</v>
      </c>
      <c r="W58" s="1">
        <v>216211</v>
      </c>
      <c r="X58" t="s">
        <v>158</v>
      </c>
    </row>
    <row r="59" spans="1:24">
      <c r="A59" t="s">
        <v>24</v>
      </c>
      <c r="B59" s="1">
        <v>503761</v>
      </c>
      <c r="C59" s="1">
        <v>15959</v>
      </c>
      <c r="D59" s="1">
        <v>31406</v>
      </c>
      <c r="E59" s="2">
        <v>751</v>
      </c>
      <c r="F59" s="1">
        <v>32622</v>
      </c>
      <c r="G59" s="2">
        <v>296</v>
      </c>
      <c r="H59" s="2">
        <v>4</v>
      </c>
      <c r="I59" s="2">
        <v>50</v>
      </c>
      <c r="J59" s="2">
        <v>1</v>
      </c>
      <c r="K59" s="2">
        <v>55</v>
      </c>
      <c r="L59" s="2">
        <v>726</v>
      </c>
      <c r="M59" s="2">
        <v>0</v>
      </c>
      <c r="N59" s="2">
        <v>726</v>
      </c>
      <c r="O59" s="1">
        <v>1073</v>
      </c>
      <c r="P59" s="1">
        <v>585602</v>
      </c>
      <c r="Q59" s="26">
        <f>(P59/W59)</f>
        <v>2.1239626857010214</v>
      </c>
      <c r="R59" s="1">
        <v>42077</v>
      </c>
      <c r="S59" s="1">
        <v>64332</v>
      </c>
      <c r="T59" s="1">
        <v>362467</v>
      </c>
      <c r="U59" s="1">
        <v>1392491</v>
      </c>
      <c r="V59" s="26">
        <f>(U59/W59)</f>
        <v>5.050527361884865</v>
      </c>
      <c r="W59" s="1">
        <v>275712</v>
      </c>
      <c r="X59" t="s">
        <v>158</v>
      </c>
    </row>
    <row r="60" spans="1:24">
      <c r="A60" t="s">
        <v>28</v>
      </c>
      <c r="B60" s="1">
        <v>205079</v>
      </c>
      <c r="C60" s="2">
        <v>0</v>
      </c>
      <c r="D60" s="1">
        <v>9133</v>
      </c>
      <c r="E60" s="2">
        <v>0</v>
      </c>
      <c r="F60" s="1">
        <v>12133</v>
      </c>
      <c r="G60" s="2">
        <v>0</v>
      </c>
      <c r="H60" s="2">
        <v>0</v>
      </c>
      <c r="I60" s="2">
        <v>50</v>
      </c>
      <c r="J60" s="2">
        <v>0</v>
      </c>
      <c r="K60" s="2">
        <v>50</v>
      </c>
      <c r="L60" s="2">
        <v>102</v>
      </c>
      <c r="M60" s="2">
        <v>0</v>
      </c>
      <c r="N60" s="2">
        <v>102</v>
      </c>
      <c r="O60" s="2">
        <v>0</v>
      </c>
      <c r="P60" s="1">
        <v>226497</v>
      </c>
      <c r="Q60" s="26">
        <f>(P60/W60)</f>
        <v>1.2500455320628507</v>
      </c>
      <c r="R60" s="1">
        <v>34757</v>
      </c>
      <c r="S60" s="1">
        <v>17236</v>
      </c>
      <c r="T60" s="1">
        <v>97758</v>
      </c>
      <c r="U60" s="1">
        <v>477422</v>
      </c>
      <c r="V60" s="26">
        <f>(U60/W60)</f>
        <v>2.6349101224674514</v>
      </c>
      <c r="W60" s="1">
        <v>181191</v>
      </c>
      <c r="X60" t="s">
        <v>158</v>
      </c>
    </row>
    <row r="61" spans="1:24">
      <c r="A61" t="s">
        <v>30</v>
      </c>
      <c r="B61" s="1">
        <v>581905</v>
      </c>
      <c r="C61" s="2">
        <v>0</v>
      </c>
      <c r="D61" s="1">
        <v>29072</v>
      </c>
      <c r="E61" s="2">
        <v>0</v>
      </c>
      <c r="F61" s="1">
        <v>40835</v>
      </c>
      <c r="G61" s="2">
        <v>0</v>
      </c>
      <c r="H61" s="2">
        <v>8</v>
      </c>
      <c r="I61" s="2">
        <v>50</v>
      </c>
      <c r="J61" s="2">
        <v>25</v>
      </c>
      <c r="K61" s="2">
        <v>83</v>
      </c>
      <c r="L61" s="2">
        <v>911</v>
      </c>
      <c r="M61" s="2">
        <v>24</v>
      </c>
      <c r="N61" s="2">
        <v>935</v>
      </c>
      <c r="O61" s="2">
        <v>384</v>
      </c>
      <c r="P61" s="1">
        <v>653217</v>
      </c>
      <c r="Q61" s="26">
        <f>(P61/W61)</f>
        <v>2.6378644030836202</v>
      </c>
      <c r="R61" s="1">
        <v>20698</v>
      </c>
      <c r="S61" s="1">
        <v>2927</v>
      </c>
      <c r="T61" s="1">
        <v>138296</v>
      </c>
      <c r="U61" s="1">
        <v>394103</v>
      </c>
      <c r="V61" s="26">
        <f>(U61/W61)</f>
        <v>1.5914929875500241</v>
      </c>
      <c r="W61" s="1">
        <v>247631</v>
      </c>
      <c r="X61" t="s">
        <v>158</v>
      </c>
    </row>
    <row r="62" spans="1:24">
      <c r="A62" t="s">
        <v>31</v>
      </c>
      <c r="B62" s="1">
        <v>245219</v>
      </c>
      <c r="C62" s="2">
        <v>0</v>
      </c>
      <c r="D62" s="1">
        <v>19508</v>
      </c>
      <c r="E62" s="2">
        <v>0</v>
      </c>
      <c r="F62" s="1">
        <v>25552</v>
      </c>
      <c r="G62" s="2">
        <v>0</v>
      </c>
      <c r="H62" s="2">
        <v>0</v>
      </c>
      <c r="I62" s="2">
        <v>50</v>
      </c>
      <c r="J62" s="2">
        <v>4</v>
      </c>
      <c r="K62" s="2">
        <v>54</v>
      </c>
      <c r="L62" s="2">
        <v>996</v>
      </c>
      <c r="M62" s="2">
        <v>0</v>
      </c>
      <c r="N62" s="2">
        <v>996</v>
      </c>
      <c r="O62" s="1">
        <v>5834</v>
      </c>
      <c r="P62" s="1">
        <v>297163</v>
      </c>
      <c r="Q62" s="26">
        <f>(P62/W62)</f>
        <v>1.9097510973438816</v>
      </c>
      <c r="R62" s="1">
        <v>25724</v>
      </c>
      <c r="S62" s="1">
        <v>51710</v>
      </c>
      <c r="T62" s="1">
        <v>222674</v>
      </c>
      <c r="U62" s="1">
        <v>925443</v>
      </c>
      <c r="V62" s="26">
        <f>(U62/W62)</f>
        <v>5.9474624525234088</v>
      </c>
      <c r="W62" s="1">
        <v>155603</v>
      </c>
      <c r="X62" t="s">
        <v>158</v>
      </c>
    </row>
    <row r="63" spans="1:24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32"/>
      <c r="R63" s="117"/>
      <c r="S63" s="117"/>
      <c r="T63" s="117"/>
      <c r="U63" s="117"/>
      <c r="V63" s="132"/>
    </row>
    <row r="64" spans="1:24">
      <c r="A64" s="42" t="s">
        <v>162</v>
      </c>
    </row>
    <row r="65" spans="1:24">
      <c r="A65" t="s">
        <v>14</v>
      </c>
      <c r="B65" s="1">
        <v>12129</v>
      </c>
      <c r="C65" s="2">
        <v>0</v>
      </c>
      <c r="D65" s="2">
        <v>164</v>
      </c>
      <c r="E65" s="2">
        <v>0</v>
      </c>
      <c r="F65" s="2">
        <v>504</v>
      </c>
      <c r="G65" s="2">
        <v>0</v>
      </c>
      <c r="H65" s="2">
        <v>0</v>
      </c>
      <c r="I65" s="2">
        <v>50</v>
      </c>
      <c r="J65" s="2">
        <v>0</v>
      </c>
      <c r="K65" s="2">
        <v>50</v>
      </c>
      <c r="L65" s="2">
        <v>16</v>
      </c>
      <c r="M65" s="2">
        <v>0</v>
      </c>
      <c r="N65" s="2">
        <v>16</v>
      </c>
      <c r="O65" s="2">
        <v>0</v>
      </c>
      <c r="P65" s="1">
        <v>12863</v>
      </c>
      <c r="Q65" s="26">
        <f>(P65/W65)</f>
        <v>3.2351609657947686</v>
      </c>
      <c r="R65" s="2">
        <v>793</v>
      </c>
      <c r="S65" s="2">
        <v>277</v>
      </c>
      <c r="T65" s="2">
        <v>909</v>
      </c>
      <c r="U65" s="1">
        <v>13009</v>
      </c>
      <c r="V65" s="26">
        <f>(U65/W65)</f>
        <v>3.2718812877263583</v>
      </c>
      <c r="W65" s="1">
        <v>3976</v>
      </c>
      <c r="X65" t="s">
        <v>156</v>
      </c>
    </row>
    <row r="66" spans="1:24">
      <c r="A66" t="s">
        <v>37</v>
      </c>
      <c r="B66" s="1">
        <v>69690</v>
      </c>
      <c r="C66" s="2">
        <v>0</v>
      </c>
      <c r="D66" s="1">
        <v>3098</v>
      </c>
      <c r="E66" s="2">
        <v>0</v>
      </c>
      <c r="F66" s="1">
        <v>5311</v>
      </c>
      <c r="G66" s="2">
        <v>0</v>
      </c>
      <c r="H66" s="2">
        <v>1</v>
      </c>
      <c r="I66" s="2">
        <v>50</v>
      </c>
      <c r="J66" s="2">
        <v>0</v>
      </c>
      <c r="K66" s="2">
        <v>51</v>
      </c>
      <c r="L66" s="2">
        <v>41</v>
      </c>
      <c r="M66" s="2">
        <v>0</v>
      </c>
      <c r="N66" s="2">
        <v>41</v>
      </c>
      <c r="O66" s="2">
        <v>0</v>
      </c>
      <c r="P66" s="1">
        <v>78191</v>
      </c>
      <c r="Q66" s="26">
        <f>(P66/W66)</f>
        <v>6.3855451204573299</v>
      </c>
      <c r="R66" s="1">
        <v>8872</v>
      </c>
      <c r="S66" s="2">
        <v>804</v>
      </c>
      <c r="T66" s="1">
        <v>17027</v>
      </c>
      <c r="U66" s="1">
        <v>83008</v>
      </c>
      <c r="V66" s="26">
        <f>(U66/W66)</f>
        <v>6.7789301755818698</v>
      </c>
      <c r="W66" s="1">
        <v>12245</v>
      </c>
      <c r="X66" t="s">
        <v>162</v>
      </c>
    </row>
    <row r="67" spans="1:24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32"/>
      <c r="R67" s="117"/>
      <c r="S67" s="117"/>
      <c r="T67" s="117"/>
      <c r="U67" s="117"/>
      <c r="V67" s="132"/>
    </row>
    <row r="69" spans="1:24" s="8" customFormat="1">
      <c r="A69" s="8" t="s">
        <v>402</v>
      </c>
      <c r="B69" s="112">
        <f t="shared" ref="B69:P69" si="8">SUM(B5:B68)</f>
        <v>5569213</v>
      </c>
      <c r="C69" s="112">
        <f t="shared" si="8"/>
        <v>17082</v>
      </c>
      <c r="D69" s="112">
        <f t="shared" si="8"/>
        <v>223835</v>
      </c>
      <c r="E69" s="112">
        <f t="shared" si="8"/>
        <v>1177</v>
      </c>
      <c r="F69" s="112">
        <f t="shared" si="8"/>
        <v>293014</v>
      </c>
      <c r="G69" s="112">
        <f t="shared" si="8"/>
        <v>296</v>
      </c>
      <c r="H69" s="112">
        <f t="shared" si="8"/>
        <v>212</v>
      </c>
      <c r="I69" s="112">
        <f t="shared" si="8"/>
        <v>2504</v>
      </c>
      <c r="J69" s="112">
        <f t="shared" si="8"/>
        <v>55</v>
      </c>
      <c r="K69" s="112">
        <f t="shared" si="8"/>
        <v>2743</v>
      </c>
      <c r="L69" s="112">
        <f t="shared" si="8"/>
        <v>8273</v>
      </c>
      <c r="M69" s="112">
        <f t="shared" si="8"/>
        <v>34</v>
      </c>
      <c r="N69" s="112">
        <f t="shared" si="8"/>
        <v>8307</v>
      </c>
      <c r="O69" s="112">
        <f t="shared" si="8"/>
        <v>59162</v>
      </c>
      <c r="P69" s="112">
        <f t="shared" si="8"/>
        <v>6172331</v>
      </c>
      <c r="Q69" s="133">
        <f>(P69/W69)</f>
        <v>2.0909008684293608</v>
      </c>
      <c r="R69" s="112">
        <f>SUM(R5:R68)</f>
        <v>356636</v>
      </c>
      <c r="S69" s="112">
        <f>SUM(S5:S68)</f>
        <v>349508</v>
      </c>
      <c r="T69" s="112">
        <f>SUM(T5:T68)</f>
        <v>2278858</v>
      </c>
      <c r="U69" s="112">
        <f>SUM(U5:U68)</f>
        <v>8774364</v>
      </c>
      <c r="V69" s="133">
        <f>(U69/W69)</f>
        <v>2.9723495560292088</v>
      </c>
      <c r="W69" s="8">
        <v>2951996</v>
      </c>
    </row>
  </sheetData>
  <mergeCells count="3">
    <mergeCell ref="B1:F1"/>
    <mergeCell ref="H1:K1"/>
    <mergeCell ref="L1:N1"/>
  </mergeCells>
  <pageMargins left="0.7" right="0.7" top="0.75" bottom="0.75" header="0.3" footer="0.3"/>
  <pageSetup paperSize="5" scale="65" orientation="landscape" verticalDpi="0" r:id="rId1"/>
  <headerFooter>
    <oddHeader>&amp;C&amp;"-,Bold"&amp;14Public Library Materials FY10</oddHeader>
    <oddFooter>&amp;LMississippi Public Library Statistics, FY10, Public Library Materials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68"/>
  <sheetViews>
    <sheetView topLeftCell="A55" workbookViewId="0">
      <selection activeCell="A47" sqref="A47"/>
    </sheetView>
  </sheetViews>
  <sheetFormatPr defaultRowHeight="15"/>
  <cols>
    <col min="1" max="1" width="35.7109375" customWidth="1"/>
    <col min="6" max="6" width="10.140625" customWidth="1"/>
    <col min="8" max="8" width="11" style="26" customWidth="1"/>
    <col min="9" max="9" width="11.140625" customWidth="1"/>
    <col min="10" max="10" width="12.28515625" style="7" customWidth="1"/>
    <col min="11" max="11" width="10.7109375" customWidth="1"/>
    <col min="12" max="12" width="11.5703125" customWidth="1"/>
    <col min="13" max="13" width="10.7109375" customWidth="1"/>
    <col min="14" max="15" width="11" customWidth="1"/>
    <col min="16" max="16" width="11.42578125" customWidth="1"/>
    <col min="17" max="18" width="0" hidden="1" customWidth="1"/>
  </cols>
  <sheetData>
    <row r="1" spans="1:18">
      <c r="A1" s="156"/>
      <c r="B1" s="182" t="s">
        <v>113</v>
      </c>
      <c r="C1" s="182"/>
      <c r="D1" s="182"/>
      <c r="E1" s="182"/>
      <c r="F1" s="156" t="s">
        <v>114</v>
      </c>
      <c r="G1" s="183" t="s">
        <v>115</v>
      </c>
      <c r="H1" s="184"/>
      <c r="I1" s="184"/>
      <c r="J1" s="184"/>
      <c r="K1" s="182" t="s">
        <v>116</v>
      </c>
      <c r="L1" s="182"/>
      <c r="M1" s="182"/>
      <c r="N1" s="182"/>
      <c r="O1" s="184"/>
      <c r="P1" s="184"/>
    </row>
    <row r="2" spans="1:18" ht="64.5" customHeight="1">
      <c r="A2" s="157" t="s">
        <v>118</v>
      </c>
      <c r="B2" s="31" t="s">
        <v>119</v>
      </c>
      <c r="C2" s="31" t="s">
        <v>120</v>
      </c>
      <c r="D2" s="31" t="s">
        <v>121</v>
      </c>
      <c r="E2" s="31" t="s">
        <v>122</v>
      </c>
      <c r="F2" s="30" t="s">
        <v>123</v>
      </c>
      <c r="G2" s="30" t="s">
        <v>124</v>
      </c>
      <c r="H2" s="29" t="s">
        <v>125</v>
      </c>
      <c r="I2" s="30" t="s">
        <v>126</v>
      </c>
      <c r="J2" s="134" t="s">
        <v>127</v>
      </c>
      <c r="K2" s="31" t="s">
        <v>128</v>
      </c>
      <c r="L2" s="31" t="s">
        <v>129</v>
      </c>
      <c r="M2" s="31" t="s">
        <v>130</v>
      </c>
      <c r="N2" s="31" t="s">
        <v>131</v>
      </c>
      <c r="O2" s="31" t="s">
        <v>132</v>
      </c>
      <c r="P2" s="31" t="s">
        <v>133</v>
      </c>
    </row>
    <row r="3" spans="1:18">
      <c r="A3" s="135"/>
      <c r="B3" s="136"/>
      <c r="C3" s="137"/>
      <c r="D3" s="137"/>
      <c r="E3" s="136"/>
      <c r="F3" s="138"/>
      <c r="G3" s="138"/>
      <c r="H3" s="139"/>
      <c r="I3" s="138"/>
      <c r="J3" s="140"/>
      <c r="K3" s="136"/>
      <c r="L3" s="136"/>
      <c r="M3" s="136"/>
      <c r="N3" s="136"/>
      <c r="O3" s="136"/>
      <c r="P3" s="136"/>
    </row>
    <row r="4" spans="1:18">
      <c r="A4" s="111" t="s">
        <v>406</v>
      </c>
      <c r="B4" s="31"/>
      <c r="C4" s="28"/>
      <c r="D4" s="28"/>
      <c r="E4" s="31"/>
      <c r="F4" s="30"/>
      <c r="G4" s="30"/>
      <c r="H4" s="29"/>
      <c r="I4" s="30"/>
      <c r="J4" s="134"/>
      <c r="K4" s="31"/>
      <c r="L4" s="31"/>
      <c r="M4" s="31"/>
      <c r="N4" s="31"/>
      <c r="O4" s="31"/>
      <c r="P4" s="31"/>
    </row>
    <row r="5" spans="1:18">
      <c r="A5" t="s">
        <v>13</v>
      </c>
      <c r="B5" s="2">
        <v>144</v>
      </c>
      <c r="C5" s="2">
        <v>64</v>
      </c>
      <c r="D5" s="2">
        <v>39</v>
      </c>
      <c r="E5" s="2">
        <v>37</v>
      </c>
      <c r="F5" s="2">
        <v>325</v>
      </c>
      <c r="G5" s="1">
        <v>19521</v>
      </c>
      <c r="H5" s="26">
        <f t="shared" ref="H5:H13" si="0">(G5/R5)</f>
        <v>2.4459340934719962</v>
      </c>
      <c r="I5" s="1">
        <v>3343</v>
      </c>
      <c r="J5" s="7">
        <f t="shared" ref="J5:J13" si="1">(I5/R5)</f>
        <v>0.41886981581255484</v>
      </c>
      <c r="K5" s="2">
        <v>2</v>
      </c>
      <c r="L5" s="2">
        <v>2</v>
      </c>
      <c r="M5" s="2">
        <v>0</v>
      </c>
      <c r="N5" s="2">
        <v>74</v>
      </c>
      <c r="O5" s="2">
        <v>74</v>
      </c>
      <c r="P5" s="2">
        <v>0</v>
      </c>
      <c r="Q5" t="s">
        <v>155</v>
      </c>
      <c r="R5" s="1">
        <v>7981</v>
      </c>
    </row>
    <row r="6" spans="1:18">
      <c r="A6" t="s">
        <v>17</v>
      </c>
      <c r="B6" s="2">
        <v>327</v>
      </c>
      <c r="C6" s="2">
        <v>256</v>
      </c>
      <c r="D6" s="2">
        <v>392</v>
      </c>
      <c r="E6" s="2">
        <v>266</v>
      </c>
      <c r="F6" s="1">
        <v>1020</v>
      </c>
      <c r="G6" s="1">
        <v>19716</v>
      </c>
      <c r="H6" s="26">
        <f t="shared" si="0"/>
        <v>1.9182720373613544</v>
      </c>
      <c r="I6" s="1">
        <v>2265</v>
      </c>
      <c r="J6" s="7">
        <f t="shared" si="1"/>
        <v>0.22037361354349094</v>
      </c>
      <c r="K6" s="2">
        <v>45</v>
      </c>
      <c r="L6" s="2">
        <v>30</v>
      </c>
      <c r="M6" s="2">
        <v>9</v>
      </c>
      <c r="N6" s="1">
        <v>1129</v>
      </c>
      <c r="O6" s="2">
        <v>841</v>
      </c>
      <c r="P6" s="2">
        <v>111</v>
      </c>
      <c r="Q6" t="s">
        <v>155</v>
      </c>
      <c r="R6" s="1">
        <v>10278</v>
      </c>
    </row>
    <row r="7" spans="1:18">
      <c r="A7" t="s">
        <v>27</v>
      </c>
      <c r="B7" s="2">
        <v>0</v>
      </c>
      <c r="C7" s="2">
        <v>0</v>
      </c>
      <c r="D7" s="2">
        <v>31</v>
      </c>
      <c r="E7" s="2">
        <v>16</v>
      </c>
      <c r="F7" s="1">
        <v>7854</v>
      </c>
      <c r="G7" s="1">
        <v>49307</v>
      </c>
      <c r="H7" s="26">
        <f t="shared" si="0"/>
        <v>4.5845653184565318</v>
      </c>
      <c r="I7" s="1">
        <v>2791</v>
      </c>
      <c r="J7" s="7">
        <f t="shared" si="1"/>
        <v>0.25950720595072058</v>
      </c>
      <c r="K7" s="2">
        <v>122</v>
      </c>
      <c r="L7" s="2">
        <v>71</v>
      </c>
      <c r="M7" s="2">
        <v>16</v>
      </c>
      <c r="N7" s="1">
        <v>1097</v>
      </c>
      <c r="O7" s="2">
        <v>645</v>
      </c>
      <c r="P7" s="2">
        <v>136</v>
      </c>
      <c r="Q7" t="s">
        <v>155</v>
      </c>
      <c r="R7" s="1">
        <v>10755</v>
      </c>
    </row>
    <row r="8" spans="1:18">
      <c r="A8" t="s">
        <v>29</v>
      </c>
      <c r="B8" s="2">
        <v>269</v>
      </c>
      <c r="C8" s="2">
        <v>226</v>
      </c>
      <c r="D8" s="2">
        <v>61</v>
      </c>
      <c r="E8" s="2">
        <v>43</v>
      </c>
      <c r="F8" s="1">
        <v>33286</v>
      </c>
      <c r="G8" s="1">
        <v>29629</v>
      </c>
      <c r="H8" s="26">
        <f t="shared" si="0"/>
        <v>3.0205933326536853</v>
      </c>
      <c r="I8" s="1">
        <v>3443</v>
      </c>
      <c r="J8" s="7">
        <f t="shared" si="1"/>
        <v>0.35100417983484555</v>
      </c>
      <c r="K8" s="2">
        <v>70</v>
      </c>
      <c r="L8" s="2">
        <v>60</v>
      </c>
      <c r="M8" s="2">
        <v>0</v>
      </c>
      <c r="N8" s="1">
        <v>1160</v>
      </c>
      <c r="O8" s="1">
        <v>1060</v>
      </c>
      <c r="P8" s="2">
        <v>0</v>
      </c>
      <c r="Q8" t="s">
        <v>155</v>
      </c>
      <c r="R8" s="1">
        <v>9809</v>
      </c>
    </row>
    <row r="9" spans="1:18">
      <c r="A9" t="s">
        <v>39</v>
      </c>
      <c r="B9" s="2">
        <v>122</v>
      </c>
      <c r="C9" s="2">
        <v>111</v>
      </c>
      <c r="D9" s="2">
        <v>214</v>
      </c>
      <c r="E9" s="2">
        <v>199</v>
      </c>
      <c r="F9" s="1">
        <v>4562</v>
      </c>
      <c r="G9" s="1">
        <v>18402</v>
      </c>
      <c r="H9" s="26">
        <f t="shared" si="0"/>
        <v>2.1930639971397925</v>
      </c>
      <c r="I9" s="1">
        <v>1630</v>
      </c>
      <c r="J9" s="7">
        <f t="shared" si="1"/>
        <v>0.19425575020855679</v>
      </c>
      <c r="K9" s="2">
        <v>23</v>
      </c>
      <c r="L9" s="2">
        <v>9</v>
      </c>
      <c r="M9" s="2">
        <v>4</v>
      </c>
      <c r="N9" s="2">
        <v>255</v>
      </c>
      <c r="O9" s="2">
        <v>175</v>
      </c>
      <c r="P9" s="2">
        <v>80</v>
      </c>
      <c r="Q9" t="s">
        <v>155</v>
      </c>
      <c r="R9" s="1">
        <v>8391</v>
      </c>
    </row>
    <row r="10" spans="1:18">
      <c r="A10" t="s">
        <v>46</v>
      </c>
      <c r="B10" s="1">
        <v>1251</v>
      </c>
      <c r="C10" s="2">
        <v>522</v>
      </c>
      <c r="D10" s="2">
        <v>417</v>
      </c>
      <c r="E10" s="2">
        <v>625</v>
      </c>
      <c r="F10" s="1">
        <v>1550</v>
      </c>
      <c r="G10" s="1">
        <v>22200</v>
      </c>
      <c r="H10" s="26">
        <f t="shared" si="0"/>
        <v>1.9086922878514314</v>
      </c>
      <c r="I10" s="1">
        <v>3332</v>
      </c>
      <c r="J10" s="7">
        <f t="shared" si="1"/>
        <v>0.28647579743788154</v>
      </c>
      <c r="K10" s="2">
        <v>104</v>
      </c>
      <c r="L10" s="2">
        <v>20</v>
      </c>
      <c r="M10" s="2">
        <v>0</v>
      </c>
      <c r="N10" s="2">
        <v>970</v>
      </c>
      <c r="O10" s="2">
        <v>250</v>
      </c>
      <c r="P10" s="2">
        <v>0</v>
      </c>
      <c r="Q10" t="s">
        <v>155</v>
      </c>
      <c r="R10" s="1">
        <v>11631</v>
      </c>
    </row>
    <row r="11" spans="1:18">
      <c r="A11" t="s">
        <v>50</v>
      </c>
      <c r="B11" s="2">
        <v>0</v>
      </c>
      <c r="C11" s="2">
        <v>0</v>
      </c>
      <c r="D11" s="2">
        <v>0</v>
      </c>
      <c r="E11" s="2">
        <v>0</v>
      </c>
      <c r="F11" s="1">
        <v>3668</v>
      </c>
      <c r="G11" s="1">
        <v>26355</v>
      </c>
      <c r="H11" s="26">
        <f t="shared" si="0"/>
        <v>3.7478668941979523</v>
      </c>
      <c r="I11" s="1">
        <v>3959</v>
      </c>
      <c r="J11" s="7">
        <f t="shared" si="1"/>
        <v>0.56299772468714449</v>
      </c>
      <c r="K11" s="2">
        <v>62</v>
      </c>
      <c r="L11" s="2">
        <v>36</v>
      </c>
      <c r="M11" s="2">
        <v>0</v>
      </c>
      <c r="N11" s="1">
        <v>6325</v>
      </c>
      <c r="O11" s="1">
        <v>4201</v>
      </c>
      <c r="P11" s="2">
        <v>0</v>
      </c>
      <c r="Q11" t="s">
        <v>155</v>
      </c>
      <c r="R11" s="1">
        <v>7032</v>
      </c>
    </row>
    <row r="12" spans="1:18">
      <c r="A12" t="s">
        <v>54</v>
      </c>
      <c r="B12" s="2">
        <v>0</v>
      </c>
      <c r="C12" s="2">
        <v>0</v>
      </c>
      <c r="D12" s="2">
        <v>20</v>
      </c>
      <c r="E12" s="2">
        <v>8</v>
      </c>
      <c r="F12" s="2">
        <v>100</v>
      </c>
      <c r="G12" s="1">
        <v>9945</v>
      </c>
      <c r="H12" s="26">
        <f t="shared" si="0"/>
        <v>0.78691248615287224</v>
      </c>
      <c r="I12" s="1">
        <v>4987</v>
      </c>
      <c r="J12" s="7">
        <f t="shared" si="1"/>
        <v>0.39460357651527139</v>
      </c>
      <c r="K12" s="2">
        <v>5</v>
      </c>
      <c r="L12" s="2">
        <v>3</v>
      </c>
      <c r="M12" s="2">
        <v>1</v>
      </c>
      <c r="N12" s="2">
        <v>646</v>
      </c>
      <c r="O12" s="2">
        <v>631</v>
      </c>
      <c r="P12" s="2">
        <v>15</v>
      </c>
      <c r="Q12" t="s">
        <v>155</v>
      </c>
      <c r="R12" s="1">
        <v>12638</v>
      </c>
    </row>
    <row r="13" spans="1:18">
      <c r="A13" t="s">
        <v>61</v>
      </c>
      <c r="B13" s="2">
        <v>0</v>
      </c>
      <c r="C13" s="2">
        <v>0</v>
      </c>
      <c r="D13" s="2">
        <v>4</v>
      </c>
      <c r="E13" s="2">
        <v>4</v>
      </c>
      <c r="F13" s="1">
        <v>1076</v>
      </c>
      <c r="G13" s="1">
        <v>11963</v>
      </c>
      <c r="H13" s="26">
        <f t="shared" si="0"/>
        <v>0.86858346039352352</v>
      </c>
      <c r="I13" s="1">
        <v>2741</v>
      </c>
      <c r="J13" s="7">
        <f t="shared" si="1"/>
        <v>0.19901256080737675</v>
      </c>
      <c r="K13" s="2">
        <v>32</v>
      </c>
      <c r="L13" s="2">
        <v>14</v>
      </c>
      <c r="M13" s="2">
        <v>3</v>
      </c>
      <c r="N13" s="2">
        <v>699</v>
      </c>
      <c r="O13" s="2">
        <v>436</v>
      </c>
      <c r="P13" s="2">
        <v>27</v>
      </c>
      <c r="Q13" t="s">
        <v>155</v>
      </c>
      <c r="R13" s="1">
        <v>13773</v>
      </c>
    </row>
    <row r="14" spans="1:18">
      <c r="A14" s="117"/>
      <c r="B14" s="118"/>
      <c r="C14" s="118"/>
      <c r="D14" s="118"/>
      <c r="E14" s="118"/>
      <c r="F14" s="88"/>
      <c r="G14" s="88"/>
      <c r="H14" s="132"/>
      <c r="I14" s="88"/>
      <c r="J14" s="127"/>
      <c r="K14" s="118"/>
      <c r="L14" s="118"/>
      <c r="M14" s="118"/>
      <c r="N14" s="118"/>
      <c r="O14" s="118"/>
      <c r="P14" s="118"/>
      <c r="R14" s="1"/>
    </row>
    <row r="15" spans="1:18">
      <c r="A15" s="42" t="s">
        <v>407</v>
      </c>
      <c r="B15" s="2"/>
      <c r="C15" s="2"/>
      <c r="D15" s="2"/>
      <c r="E15" s="2"/>
      <c r="F15" s="1"/>
      <c r="G15" s="1"/>
      <c r="I15" s="1"/>
      <c r="K15" s="2"/>
      <c r="L15" s="2"/>
      <c r="M15" s="2"/>
      <c r="N15" s="2"/>
      <c r="O15" s="2"/>
      <c r="P15" s="2"/>
      <c r="R15" s="1"/>
    </row>
    <row r="16" spans="1:18">
      <c r="A16" t="s">
        <v>15</v>
      </c>
      <c r="B16" s="2">
        <v>379</v>
      </c>
      <c r="C16" s="2">
        <v>249</v>
      </c>
      <c r="D16" s="1">
        <v>1430</v>
      </c>
      <c r="E16" s="2">
        <v>701</v>
      </c>
      <c r="F16" s="1">
        <v>3016</v>
      </c>
      <c r="G16" s="1">
        <v>102812</v>
      </c>
      <c r="H16" s="26">
        <f t="shared" ref="H16:H29" si="2">(G16/R16)</f>
        <v>2.7963879671435565</v>
      </c>
      <c r="I16" s="1">
        <v>15830</v>
      </c>
      <c r="J16" s="7">
        <f t="shared" ref="J16:J29" si="3">(I16/R16)</f>
        <v>0.43056084425828212</v>
      </c>
      <c r="K16" s="2">
        <v>137</v>
      </c>
      <c r="L16" s="2">
        <v>92</v>
      </c>
      <c r="M16" s="2">
        <v>28</v>
      </c>
      <c r="N16" s="1">
        <v>2640</v>
      </c>
      <c r="O16" s="1">
        <v>1899</v>
      </c>
      <c r="P16" s="2">
        <v>352</v>
      </c>
      <c r="Q16" t="s">
        <v>157</v>
      </c>
      <c r="R16" s="1">
        <v>36766</v>
      </c>
    </row>
    <row r="17" spans="1:18">
      <c r="A17" t="s">
        <v>16</v>
      </c>
      <c r="B17" s="2">
        <v>834</v>
      </c>
      <c r="C17" s="2">
        <v>583</v>
      </c>
      <c r="D17" s="2">
        <v>362</v>
      </c>
      <c r="E17" s="2">
        <v>202</v>
      </c>
      <c r="F17" s="1">
        <v>6170</v>
      </c>
      <c r="G17" s="1">
        <v>79690</v>
      </c>
      <c r="H17" s="26">
        <f t="shared" si="2"/>
        <v>2.9584942084942085</v>
      </c>
      <c r="I17" s="1">
        <v>12000</v>
      </c>
      <c r="J17" s="7">
        <f t="shared" si="3"/>
        <v>0.44550044550044549</v>
      </c>
      <c r="K17" s="2">
        <v>201</v>
      </c>
      <c r="L17" s="2">
        <v>53</v>
      </c>
      <c r="M17" s="2">
        <v>2</v>
      </c>
      <c r="N17" s="1">
        <v>5759</v>
      </c>
      <c r="O17" s="1">
        <v>3390</v>
      </c>
      <c r="P17" s="2">
        <v>8</v>
      </c>
      <c r="Q17" t="s">
        <v>157</v>
      </c>
      <c r="R17" s="1">
        <v>26936</v>
      </c>
    </row>
    <row r="18" spans="1:18">
      <c r="A18" t="s">
        <v>20</v>
      </c>
      <c r="B18" s="2">
        <v>555</v>
      </c>
      <c r="C18" s="2">
        <v>550</v>
      </c>
      <c r="D18" s="1">
        <v>1281</v>
      </c>
      <c r="E18" s="2">
        <v>991</v>
      </c>
      <c r="F18" s="1">
        <v>50372</v>
      </c>
      <c r="G18" s="1">
        <v>101376</v>
      </c>
      <c r="H18" s="26">
        <f t="shared" si="2"/>
        <v>2.6662458576613539</v>
      </c>
      <c r="I18" s="1">
        <v>7141</v>
      </c>
      <c r="J18" s="7">
        <f t="shared" si="3"/>
        <v>0.18781231918363053</v>
      </c>
      <c r="K18" s="2">
        <v>311</v>
      </c>
      <c r="L18" s="2">
        <v>98</v>
      </c>
      <c r="M18" s="2">
        <v>0</v>
      </c>
      <c r="N18" s="1">
        <v>5410</v>
      </c>
      <c r="O18" s="1">
        <v>3223</v>
      </c>
      <c r="P18" s="2">
        <v>0</v>
      </c>
      <c r="Q18" t="s">
        <v>157</v>
      </c>
      <c r="R18" s="1">
        <v>38022</v>
      </c>
    </row>
    <row r="19" spans="1:18">
      <c r="A19" t="s">
        <v>22</v>
      </c>
      <c r="B19" s="2">
        <v>686</v>
      </c>
      <c r="C19" s="2">
        <v>277</v>
      </c>
      <c r="D19" s="2">
        <v>51</v>
      </c>
      <c r="E19" s="2">
        <v>31</v>
      </c>
      <c r="F19" s="1">
        <v>97725</v>
      </c>
      <c r="G19" s="1">
        <v>107073</v>
      </c>
      <c r="H19" s="26">
        <f t="shared" si="2"/>
        <v>3.0464335505164026</v>
      </c>
      <c r="I19" s="1">
        <v>14209</v>
      </c>
      <c r="J19" s="7">
        <f t="shared" si="3"/>
        <v>0.40427347995561497</v>
      </c>
      <c r="K19" s="2">
        <v>246</v>
      </c>
      <c r="L19" s="2">
        <v>123</v>
      </c>
      <c r="M19" s="2">
        <v>0</v>
      </c>
      <c r="N19" s="1">
        <v>2341</v>
      </c>
      <c r="O19" s="2">
        <v>963</v>
      </c>
      <c r="P19" s="2">
        <v>0</v>
      </c>
      <c r="Q19" t="s">
        <v>157</v>
      </c>
      <c r="R19" s="1">
        <v>35147</v>
      </c>
    </row>
    <row r="20" spans="1:18">
      <c r="A20" t="s">
        <v>23</v>
      </c>
      <c r="B20" s="2">
        <v>0</v>
      </c>
      <c r="C20" s="2">
        <v>0</v>
      </c>
      <c r="D20" s="2">
        <v>50</v>
      </c>
      <c r="E20" s="2">
        <v>40</v>
      </c>
      <c r="F20" s="1">
        <v>6803</v>
      </c>
      <c r="G20" s="1">
        <v>37112</v>
      </c>
      <c r="H20" s="26">
        <f t="shared" si="2"/>
        <v>1.6103445283346352</v>
      </c>
      <c r="I20" s="1">
        <v>2033</v>
      </c>
      <c r="J20" s="7">
        <f t="shared" si="3"/>
        <v>8.8214874598628826E-2</v>
      </c>
      <c r="K20" s="2">
        <v>103</v>
      </c>
      <c r="L20" s="2">
        <v>84</v>
      </c>
      <c r="M20" s="2">
        <v>0</v>
      </c>
      <c r="N20" s="1">
        <v>4719</v>
      </c>
      <c r="O20" s="1">
        <v>2017</v>
      </c>
      <c r="P20" s="2">
        <v>0</v>
      </c>
      <c r="Q20" t="s">
        <v>157</v>
      </c>
      <c r="R20" s="1">
        <v>23046</v>
      </c>
    </row>
    <row r="21" spans="1:18">
      <c r="A21" t="s">
        <v>25</v>
      </c>
      <c r="B21" s="2">
        <v>290</v>
      </c>
      <c r="C21" s="2">
        <v>169</v>
      </c>
      <c r="D21" s="2">
        <v>282</v>
      </c>
      <c r="E21" s="2">
        <v>189</v>
      </c>
      <c r="F21" s="1">
        <v>10979</v>
      </c>
      <c r="G21" s="1">
        <v>83874</v>
      </c>
      <c r="H21" s="26">
        <f t="shared" si="2"/>
        <v>2.4266990712611753</v>
      </c>
      <c r="I21" s="1">
        <v>4496</v>
      </c>
      <c r="J21" s="7">
        <f t="shared" si="3"/>
        <v>0.13008130081300814</v>
      </c>
      <c r="K21" s="2">
        <v>10</v>
      </c>
      <c r="L21" s="2">
        <v>10</v>
      </c>
      <c r="M21" s="2">
        <v>0</v>
      </c>
      <c r="N21" s="2">
        <v>250</v>
      </c>
      <c r="O21" s="2">
        <v>250</v>
      </c>
      <c r="P21" s="2">
        <v>0</v>
      </c>
      <c r="Q21" t="s">
        <v>157</v>
      </c>
      <c r="R21" s="1">
        <v>34563</v>
      </c>
    </row>
    <row r="22" spans="1:18">
      <c r="A22" t="s">
        <v>32</v>
      </c>
      <c r="B22" s="2">
        <v>299</v>
      </c>
      <c r="C22" s="2">
        <v>44</v>
      </c>
      <c r="D22" s="2">
        <v>57</v>
      </c>
      <c r="E22" s="2">
        <v>35</v>
      </c>
      <c r="F22" s="1">
        <v>2263</v>
      </c>
      <c r="G22" s="1">
        <v>54558</v>
      </c>
      <c r="H22" s="26">
        <f t="shared" si="2"/>
        <v>1.6838369186136231</v>
      </c>
      <c r="I22" s="1">
        <v>9249</v>
      </c>
      <c r="J22" s="7">
        <f t="shared" si="3"/>
        <v>0.2854541526496096</v>
      </c>
      <c r="K22" s="2">
        <v>82</v>
      </c>
      <c r="L22" s="2">
        <v>45</v>
      </c>
      <c r="M22" s="2">
        <v>2</v>
      </c>
      <c r="N22" s="1">
        <v>1047</v>
      </c>
      <c r="O22" s="2">
        <v>818</v>
      </c>
      <c r="P22" s="2">
        <v>12</v>
      </c>
      <c r="Q22" t="s">
        <v>157</v>
      </c>
      <c r="R22" s="1">
        <v>32401</v>
      </c>
    </row>
    <row r="23" spans="1:18">
      <c r="A23" t="s">
        <v>40</v>
      </c>
      <c r="B23" s="2">
        <v>164</v>
      </c>
      <c r="C23" s="2">
        <v>68</v>
      </c>
      <c r="D23" s="2">
        <v>15</v>
      </c>
      <c r="E23" s="2">
        <v>14</v>
      </c>
      <c r="F23" s="2">
        <v>563</v>
      </c>
      <c r="G23" s="1">
        <v>41250</v>
      </c>
      <c r="H23" s="26">
        <f t="shared" si="2"/>
        <v>1.1178861788617886</v>
      </c>
      <c r="I23" s="1">
        <v>5295</v>
      </c>
      <c r="J23" s="7">
        <f t="shared" si="3"/>
        <v>0.14349593495934959</v>
      </c>
      <c r="K23" s="2">
        <v>247</v>
      </c>
      <c r="L23" s="2">
        <v>85</v>
      </c>
      <c r="M23" s="2">
        <v>0</v>
      </c>
      <c r="N23" s="1">
        <v>2741</v>
      </c>
      <c r="O23" s="2">
        <v>923</v>
      </c>
      <c r="P23" s="2">
        <v>0</v>
      </c>
      <c r="Q23" t="s">
        <v>157</v>
      </c>
      <c r="R23" s="1">
        <v>36900</v>
      </c>
    </row>
    <row r="24" spans="1:18">
      <c r="A24" t="s">
        <v>44</v>
      </c>
      <c r="B24" s="2">
        <v>102</v>
      </c>
      <c r="C24" s="2">
        <v>9</v>
      </c>
      <c r="D24" s="2">
        <v>450</v>
      </c>
      <c r="E24" s="2">
        <v>209</v>
      </c>
      <c r="F24" s="2">
        <v>803</v>
      </c>
      <c r="G24" s="1">
        <v>61500</v>
      </c>
      <c r="H24" s="26">
        <f t="shared" si="2"/>
        <v>2.0295690053461817</v>
      </c>
      <c r="I24" s="1">
        <v>19101</v>
      </c>
      <c r="J24" s="7">
        <f t="shared" si="3"/>
        <v>0.63035443205068975</v>
      </c>
      <c r="K24" s="2">
        <v>30</v>
      </c>
      <c r="L24" s="2">
        <v>17</v>
      </c>
      <c r="M24" s="2">
        <v>0</v>
      </c>
      <c r="N24" s="1">
        <v>1159</v>
      </c>
      <c r="O24" s="1">
        <v>1095</v>
      </c>
      <c r="P24" s="2">
        <v>0</v>
      </c>
      <c r="Q24" t="s">
        <v>157</v>
      </c>
      <c r="R24" s="1">
        <v>30302</v>
      </c>
    </row>
    <row r="25" spans="1:18">
      <c r="A25" t="s">
        <v>51</v>
      </c>
      <c r="B25" s="2">
        <v>287</v>
      </c>
      <c r="C25" s="2">
        <v>202</v>
      </c>
      <c r="D25" s="2">
        <v>177</v>
      </c>
      <c r="E25" s="2">
        <v>109</v>
      </c>
      <c r="F25" s="1">
        <v>11985</v>
      </c>
      <c r="G25" s="1">
        <v>158254</v>
      </c>
      <c r="H25" s="26">
        <f t="shared" si="2"/>
        <v>4.1346570868713259</v>
      </c>
      <c r="I25" s="1">
        <v>19424</v>
      </c>
      <c r="J25" s="7">
        <f t="shared" si="3"/>
        <v>0.50748530372305678</v>
      </c>
      <c r="K25" s="2">
        <v>274</v>
      </c>
      <c r="L25" s="2">
        <v>121</v>
      </c>
      <c r="M25" s="2">
        <v>28</v>
      </c>
      <c r="N25" s="1">
        <v>6013</v>
      </c>
      <c r="O25" s="1">
        <v>5020</v>
      </c>
      <c r="P25" s="2">
        <v>416</v>
      </c>
      <c r="Q25" t="s">
        <v>157</v>
      </c>
      <c r="R25" s="1">
        <v>38275</v>
      </c>
    </row>
    <row r="26" spans="1:18">
      <c r="A26" t="s">
        <v>53</v>
      </c>
      <c r="B26" s="2">
        <v>294</v>
      </c>
      <c r="C26" s="2">
        <v>213</v>
      </c>
      <c r="D26" s="2">
        <v>903</v>
      </c>
      <c r="E26" s="2">
        <v>657</v>
      </c>
      <c r="F26" s="1">
        <v>4239</v>
      </c>
      <c r="G26" s="1">
        <v>40938</v>
      </c>
      <c r="H26" s="26">
        <f t="shared" si="2"/>
        <v>1.3825734549138804</v>
      </c>
      <c r="I26" s="1">
        <v>14414</v>
      </c>
      <c r="J26" s="7">
        <f t="shared" si="3"/>
        <v>0.48679500168861872</v>
      </c>
      <c r="K26" s="2">
        <v>271</v>
      </c>
      <c r="L26" s="2">
        <v>256</v>
      </c>
      <c r="M26" s="2">
        <v>12</v>
      </c>
      <c r="N26" s="1">
        <v>2662</v>
      </c>
      <c r="O26" s="1">
        <v>2254</v>
      </c>
      <c r="P26" s="2">
        <v>108</v>
      </c>
      <c r="Q26" t="s">
        <v>157</v>
      </c>
      <c r="R26" s="1">
        <v>29610</v>
      </c>
    </row>
    <row r="27" spans="1:18">
      <c r="A27" t="s">
        <v>57</v>
      </c>
      <c r="B27" s="2">
        <v>464</v>
      </c>
      <c r="C27" s="2">
        <v>142</v>
      </c>
      <c r="D27" s="2">
        <v>38</v>
      </c>
      <c r="E27" s="2">
        <v>28</v>
      </c>
      <c r="F27" s="1">
        <v>39781</v>
      </c>
      <c r="G27" s="1">
        <v>88341</v>
      </c>
      <c r="H27" s="26">
        <f t="shared" si="2"/>
        <v>3.2403257161721015</v>
      </c>
      <c r="I27" s="1">
        <v>12614</v>
      </c>
      <c r="J27" s="7">
        <f t="shared" si="3"/>
        <v>0.46267835528004986</v>
      </c>
      <c r="K27" s="2">
        <v>87</v>
      </c>
      <c r="L27" s="2">
        <v>75</v>
      </c>
      <c r="M27" s="2">
        <v>12</v>
      </c>
      <c r="N27" s="1">
        <v>1780</v>
      </c>
      <c r="O27" s="2">
        <v>758</v>
      </c>
      <c r="P27" s="2">
        <v>180</v>
      </c>
      <c r="Q27" t="s">
        <v>157</v>
      </c>
      <c r="R27" s="1">
        <v>27263</v>
      </c>
    </row>
    <row r="28" spans="1:18">
      <c r="A28" t="s">
        <v>60</v>
      </c>
      <c r="B28" s="2">
        <v>375</v>
      </c>
      <c r="C28" s="2">
        <v>280</v>
      </c>
      <c r="D28" s="2">
        <v>792</v>
      </c>
      <c r="E28" s="2">
        <v>531</v>
      </c>
      <c r="F28" s="1">
        <v>4838</v>
      </c>
      <c r="G28" s="1">
        <v>76976</v>
      </c>
      <c r="H28" s="26">
        <f t="shared" si="2"/>
        <v>3.7269294083470514</v>
      </c>
      <c r="I28" s="1">
        <v>19966</v>
      </c>
      <c r="J28" s="7">
        <f t="shared" si="3"/>
        <v>0.96668926116006582</v>
      </c>
      <c r="K28" s="2">
        <v>148</v>
      </c>
      <c r="L28" s="2">
        <v>34</v>
      </c>
      <c r="M28" s="2">
        <v>0</v>
      </c>
      <c r="N28" s="1">
        <v>4375</v>
      </c>
      <c r="O28" s="1">
        <v>2421</v>
      </c>
      <c r="P28" s="2">
        <v>0</v>
      </c>
      <c r="Q28" t="s">
        <v>157</v>
      </c>
      <c r="R28" s="1">
        <v>20654</v>
      </c>
    </row>
    <row r="29" spans="1:18">
      <c r="A29" t="s">
        <v>62</v>
      </c>
      <c r="B29" s="2">
        <v>302</v>
      </c>
      <c r="C29" s="2">
        <v>240</v>
      </c>
      <c r="D29" s="2">
        <v>310</v>
      </c>
      <c r="E29" s="2">
        <v>200</v>
      </c>
      <c r="F29" s="1">
        <v>6002</v>
      </c>
      <c r="G29" s="1">
        <v>54759</v>
      </c>
      <c r="H29" s="26">
        <f t="shared" si="2"/>
        <v>1.9570065401522461</v>
      </c>
      <c r="I29" s="1">
        <v>8496</v>
      </c>
      <c r="J29" s="7">
        <f t="shared" si="3"/>
        <v>0.3036346091990994</v>
      </c>
      <c r="K29" s="2">
        <v>162</v>
      </c>
      <c r="L29" s="2">
        <v>28</v>
      </c>
      <c r="M29" s="2">
        <v>0</v>
      </c>
      <c r="N29" s="1">
        <v>4002</v>
      </c>
      <c r="O29" s="2">
        <v>846</v>
      </c>
      <c r="P29" s="2">
        <v>0</v>
      </c>
      <c r="Q29" t="s">
        <v>157</v>
      </c>
      <c r="R29" s="1">
        <v>27981</v>
      </c>
    </row>
    <row r="30" spans="1:18">
      <c r="A30" s="117"/>
      <c r="B30" s="118"/>
      <c r="C30" s="118"/>
      <c r="D30" s="118"/>
      <c r="E30" s="118"/>
      <c r="F30" s="88"/>
      <c r="G30" s="88"/>
      <c r="H30" s="132"/>
      <c r="I30" s="88"/>
      <c r="J30" s="127"/>
      <c r="K30" s="118"/>
      <c r="L30" s="118"/>
      <c r="M30" s="118"/>
      <c r="N30" s="88"/>
      <c r="O30" s="118"/>
      <c r="P30" s="118"/>
      <c r="R30" s="1"/>
    </row>
    <row r="31" spans="1:18">
      <c r="A31" s="42" t="s">
        <v>408</v>
      </c>
      <c r="B31" s="2"/>
      <c r="C31" s="2"/>
      <c r="D31" s="2"/>
      <c r="E31" s="2"/>
      <c r="F31" s="1"/>
      <c r="G31" s="1"/>
      <c r="I31" s="1"/>
      <c r="K31" s="2"/>
      <c r="L31" s="2"/>
      <c r="M31" s="2"/>
      <c r="N31" s="1"/>
      <c r="O31" s="2"/>
      <c r="P31" s="2"/>
      <c r="R31" s="1"/>
    </row>
    <row r="32" spans="1:18">
      <c r="A32" t="s">
        <v>19</v>
      </c>
      <c r="B32" s="1">
        <v>1162</v>
      </c>
      <c r="C32" s="2">
        <v>356</v>
      </c>
      <c r="D32" s="1">
        <v>1354</v>
      </c>
      <c r="E32" s="1">
        <v>1103</v>
      </c>
      <c r="F32" s="1">
        <v>11595</v>
      </c>
      <c r="G32" s="1">
        <v>268757</v>
      </c>
      <c r="H32" s="26">
        <f t="shared" ref="H32:H40" si="4">(G32/R32)</f>
        <v>4.5049616145361897</v>
      </c>
      <c r="I32" s="1">
        <v>19426</v>
      </c>
      <c r="J32" s="7">
        <f t="shared" ref="J32:J40" si="5">(I32/R32)</f>
        <v>0.32562271614871435</v>
      </c>
      <c r="K32" s="2">
        <v>647</v>
      </c>
      <c r="L32" s="2">
        <v>301</v>
      </c>
      <c r="M32" s="2">
        <v>7</v>
      </c>
      <c r="N32" s="1">
        <v>16192</v>
      </c>
      <c r="O32" s="1">
        <v>12432</v>
      </c>
      <c r="P32" s="2">
        <v>103</v>
      </c>
      <c r="Q32" t="s">
        <v>159</v>
      </c>
      <c r="R32" s="1">
        <v>59658</v>
      </c>
    </row>
    <row r="33" spans="1:18">
      <c r="A33" t="s">
        <v>26</v>
      </c>
      <c r="B33" s="2">
        <v>285</v>
      </c>
      <c r="C33" s="2">
        <v>139</v>
      </c>
      <c r="D33" s="1">
        <v>1290</v>
      </c>
      <c r="E33" s="2">
        <v>955</v>
      </c>
      <c r="F33" s="1">
        <v>43617</v>
      </c>
      <c r="G33" s="1">
        <v>143067</v>
      </c>
      <c r="H33" s="26">
        <f t="shared" si="4"/>
        <v>3.4926761388604071</v>
      </c>
      <c r="I33" s="1">
        <v>21304</v>
      </c>
      <c r="J33" s="7">
        <f t="shared" si="5"/>
        <v>0.52009179239294956</v>
      </c>
      <c r="K33" s="2">
        <v>307</v>
      </c>
      <c r="L33" s="2">
        <v>194</v>
      </c>
      <c r="M33" s="2">
        <v>6</v>
      </c>
      <c r="N33" s="1">
        <v>11203</v>
      </c>
      <c r="O33" s="1">
        <v>5064</v>
      </c>
      <c r="P33" s="2">
        <v>101</v>
      </c>
      <c r="Q33" t="s">
        <v>159</v>
      </c>
      <c r="R33" s="1">
        <v>40962</v>
      </c>
    </row>
    <row r="34" spans="1:18">
      <c r="A34" t="s">
        <v>33</v>
      </c>
      <c r="B34" s="2">
        <v>493</v>
      </c>
      <c r="C34" s="2">
        <v>474</v>
      </c>
      <c r="D34" s="1">
        <v>1453</v>
      </c>
      <c r="E34" s="1">
        <v>1144</v>
      </c>
      <c r="F34" s="1">
        <v>33526</v>
      </c>
      <c r="G34" s="1">
        <v>194379</v>
      </c>
      <c r="H34" s="26">
        <f t="shared" si="4"/>
        <v>3.8891356542617048</v>
      </c>
      <c r="I34" s="1">
        <v>20692</v>
      </c>
      <c r="J34" s="7">
        <f t="shared" si="5"/>
        <v>0.41400560224089633</v>
      </c>
      <c r="K34" s="2">
        <v>524</v>
      </c>
      <c r="L34" s="2">
        <v>228</v>
      </c>
      <c r="M34" s="2">
        <v>42</v>
      </c>
      <c r="N34" s="1">
        <v>11103</v>
      </c>
      <c r="O34" s="1">
        <v>5349</v>
      </c>
      <c r="P34" s="2">
        <v>311</v>
      </c>
      <c r="Q34" t="s">
        <v>159</v>
      </c>
      <c r="R34" s="1">
        <v>49980</v>
      </c>
    </row>
    <row r="35" spans="1:18">
      <c r="A35" t="s">
        <v>36</v>
      </c>
      <c r="B35" s="2">
        <v>603</v>
      </c>
      <c r="C35" s="2">
        <v>189</v>
      </c>
      <c r="D35" s="2">
        <v>825</v>
      </c>
      <c r="E35" s="2">
        <v>500</v>
      </c>
      <c r="F35" s="1">
        <v>6226</v>
      </c>
      <c r="G35" s="1">
        <v>153000</v>
      </c>
      <c r="H35" s="26">
        <f t="shared" si="4"/>
        <v>2.7097871134568381</v>
      </c>
      <c r="I35" s="1">
        <v>19588</v>
      </c>
      <c r="J35" s="7">
        <f t="shared" si="5"/>
        <v>0.34692359463001665</v>
      </c>
      <c r="K35" s="2">
        <v>293</v>
      </c>
      <c r="L35" s="2">
        <v>105</v>
      </c>
      <c r="M35" s="2">
        <v>4</v>
      </c>
      <c r="N35" s="1">
        <v>5733</v>
      </c>
      <c r="O35" s="1">
        <v>3112</v>
      </c>
      <c r="P35" s="2">
        <v>71</v>
      </c>
      <c r="Q35" t="s">
        <v>159</v>
      </c>
      <c r="R35" s="1">
        <v>56462</v>
      </c>
    </row>
    <row r="36" spans="1:18">
      <c r="A36" t="s">
        <v>43</v>
      </c>
      <c r="B36" s="2">
        <v>190</v>
      </c>
      <c r="C36" s="2">
        <v>116</v>
      </c>
      <c r="D36" s="2">
        <v>181</v>
      </c>
      <c r="E36" s="2">
        <v>136</v>
      </c>
      <c r="F36" s="1">
        <v>5775</v>
      </c>
      <c r="G36" s="1">
        <v>53657</v>
      </c>
      <c r="H36" s="26">
        <f t="shared" si="4"/>
        <v>1.3130307108772787</v>
      </c>
      <c r="I36" s="1">
        <v>24962</v>
      </c>
      <c r="J36" s="7">
        <f t="shared" si="5"/>
        <v>0.61084057261715408</v>
      </c>
      <c r="K36" s="2">
        <v>78</v>
      </c>
      <c r="L36" s="2">
        <v>68</v>
      </c>
      <c r="M36" s="2">
        <v>7</v>
      </c>
      <c r="N36" s="1">
        <v>5893</v>
      </c>
      <c r="O36" s="1">
        <v>2279</v>
      </c>
      <c r="P36" s="2">
        <v>96</v>
      </c>
      <c r="Q36" t="s">
        <v>159</v>
      </c>
      <c r="R36" s="1">
        <v>40865</v>
      </c>
    </row>
    <row r="37" spans="1:18">
      <c r="A37" t="s">
        <v>47</v>
      </c>
      <c r="B37" s="2">
        <v>417</v>
      </c>
      <c r="C37" s="2">
        <v>346</v>
      </c>
      <c r="D37" s="2">
        <v>226</v>
      </c>
      <c r="E37" s="2">
        <v>176</v>
      </c>
      <c r="F37" s="1">
        <v>32481</v>
      </c>
      <c r="G37" s="1">
        <v>201452</v>
      </c>
      <c r="H37" s="26">
        <f t="shared" si="4"/>
        <v>3.4817144832353959</v>
      </c>
      <c r="I37" s="1">
        <v>35239</v>
      </c>
      <c r="J37" s="7">
        <f t="shared" si="5"/>
        <v>0.60903905979951611</v>
      </c>
      <c r="K37" s="2">
        <v>435</v>
      </c>
      <c r="L37" s="2">
        <v>91</v>
      </c>
      <c r="M37" s="2">
        <v>17</v>
      </c>
      <c r="N37" s="1">
        <v>10301</v>
      </c>
      <c r="O37" s="1">
        <v>4198</v>
      </c>
      <c r="P37" s="2">
        <v>286</v>
      </c>
      <c r="Q37" t="s">
        <v>159</v>
      </c>
      <c r="R37" s="1">
        <v>57860</v>
      </c>
    </row>
    <row r="38" spans="1:18">
      <c r="A38" t="s">
        <v>52</v>
      </c>
      <c r="B38" s="2">
        <v>301</v>
      </c>
      <c r="C38" s="2">
        <v>231</v>
      </c>
      <c r="D38" s="2">
        <v>15</v>
      </c>
      <c r="E38" s="2">
        <v>11</v>
      </c>
      <c r="F38" s="1">
        <v>12455</v>
      </c>
      <c r="G38" s="1">
        <v>456405</v>
      </c>
      <c r="H38" s="26">
        <f t="shared" si="4"/>
        <v>10.246161099137931</v>
      </c>
      <c r="I38" s="1">
        <v>12228</v>
      </c>
      <c r="J38" s="7">
        <f t="shared" si="5"/>
        <v>0.27451508620689657</v>
      </c>
      <c r="K38" s="2">
        <v>371</v>
      </c>
      <c r="L38" s="2">
        <v>192</v>
      </c>
      <c r="M38" s="2">
        <v>119</v>
      </c>
      <c r="N38" s="1">
        <v>7493</v>
      </c>
      <c r="O38" s="1">
        <v>4383</v>
      </c>
      <c r="P38" s="1">
        <v>2360</v>
      </c>
      <c r="Q38" t="s">
        <v>159</v>
      </c>
      <c r="R38" s="1">
        <v>44544</v>
      </c>
    </row>
    <row r="39" spans="1:18">
      <c r="A39" t="s">
        <v>58</v>
      </c>
      <c r="B39" s="2">
        <v>656</v>
      </c>
      <c r="C39" s="2">
        <v>448</v>
      </c>
      <c r="D39" s="2">
        <v>256</v>
      </c>
      <c r="E39" s="2">
        <v>222</v>
      </c>
      <c r="F39" s="1">
        <v>8259</v>
      </c>
      <c r="G39" s="1">
        <v>147882</v>
      </c>
      <c r="H39" s="26">
        <f t="shared" si="4"/>
        <v>3.0696834457706279</v>
      </c>
      <c r="I39" s="1">
        <v>23506</v>
      </c>
      <c r="J39" s="7">
        <f t="shared" si="5"/>
        <v>0.48792942397509081</v>
      </c>
      <c r="K39" s="2">
        <v>222</v>
      </c>
      <c r="L39" s="2">
        <v>151</v>
      </c>
      <c r="M39" s="2">
        <v>2</v>
      </c>
      <c r="N39" s="1">
        <v>2160</v>
      </c>
      <c r="O39" s="1">
        <v>1865</v>
      </c>
      <c r="P39" s="2">
        <v>38</v>
      </c>
      <c r="Q39" t="s">
        <v>159</v>
      </c>
      <c r="R39" s="1">
        <v>48175</v>
      </c>
    </row>
    <row r="40" spans="1:18">
      <c r="A40" t="s">
        <v>59</v>
      </c>
      <c r="B40" s="2">
        <v>491</v>
      </c>
      <c r="C40" s="2">
        <v>287</v>
      </c>
      <c r="D40" s="2">
        <v>553</v>
      </c>
      <c r="E40" s="2">
        <v>421</v>
      </c>
      <c r="F40" s="1">
        <v>12776</v>
      </c>
      <c r="G40" s="1">
        <v>154850</v>
      </c>
      <c r="H40" s="26">
        <f t="shared" si="4"/>
        <v>2.83524974366486</v>
      </c>
      <c r="I40" s="1">
        <v>21010</v>
      </c>
      <c r="J40" s="7">
        <f t="shared" si="5"/>
        <v>0.38468580635711147</v>
      </c>
      <c r="K40" s="2">
        <v>88</v>
      </c>
      <c r="L40" s="2">
        <v>54</v>
      </c>
      <c r="M40" s="2">
        <v>34</v>
      </c>
      <c r="N40" s="1">
        <v>2896</v>
      </c>
      <c r="O40" s="1">
        <v>2216</v>
      </c>
      <c r="P40" s="2">
        <v>680</v>
      </c>
      <c r="Q40" t="s">
        <v>159</v>
      </c>
      <c r="R40" s="1">
        <v>54616</v>
      </c>
    </row>
    <row r="41" spans="1:18">
      <c r="A41" s="117"/>
      <c r="B41" s="117"/>
      <c r="C41" s="117"/>
      <c r="D41" s="117"/>
      <c r="E41" s="117"/>
      <c r="F41" s="117"/>
      <c r="G41" s="117"/>
      <c r="H41" s="132"/>
      <c r="I41" s="117"/>
      <c r="J41" s="127"/>
      <c r="K41" s="117"/>
      <c r="L41" s="117"/>
      <c r="M41" s="117"/>
      <c r="N41" s="117"/>
      <c r="O41" s="117"/>
      <c r="P41" s="117"/>
    </row>
    <row r="42" spans="1:18">
      <c r="A42" s="42" t="s">
        <v>409</v>
      </c>
    </row>
    <row r="43" spans="1:18">
      <c r="A43" t="s">
        <v>21</v>
      </c>
      <c r="B43" s="2">
        <v>143</v>
      </c>
      <c r="C43" s="2">
        <v>124</v>
      </c>
      <c r="D43" s="2">
        <v>923</v>
      </c>
      <c r="E43" s="2">
        <v>624</v>
      </c>
      <c r="F43" s="1">
        <v>34875</v>
      </c>
      <c r="G43" s="1">
        <v>226712</v>
      </c>
      <c r="H43" s="26">
        <f t="shared" ref="H43:H48" si="6">(G43/R43)</f>
        <v>3.6359437396757173</v>
      </c>
      <c r="I43" s="1">
        <v>30264</v>
      </c>
      <c r="J43" s="7">
        <f t="shared" ref="J43:J48" si="7">(I43/R43)</f>
        <v>0.48536557984379258</v>
      </c>
      <c r="K43" s="2">
        <v>517</v>
      </c>
      <c r="L43" s="2">
        <v>385</v>
      </c>
      <c r="M43" s="2">
        <v>54</v>
      </c>
      <c r="N43" s="1">
        <v>13033</v>
      </c>
      <c r="O43" s="1">
        <v>10522</v>
      </c>
      <c r="P43" s="2">
        <v>974</v>
      </c>
      <c r="Q43" t="s">
        <v>160</v>
      </c>
      <c r="R43" s="1">
        <v>62353</v>
      </c>
    </row>
    <row r="44" spans="1:18">
      <c r="A44" t="s">
        <v>34</v>
      </c>
      <c r="B44" s="2">
        <v>26</v>
      </c>
      <c r="C44" s="2">
        <v>20</v>
      </c>
      <c r="D44" s="2">
        <v>590</v>
      </c>
      <c r="E44" s="2">
        <v>444</v>
      </c>
      <c r="F44" s="1">
        <v>3031</v>
      </c>
      <c r="G44" s="1">
        <v>109709</v>
      </c>
      <c r="H44" s="26">
        <f t="shared" si="6"/>
        <v>1.6186998347497639</v>
      </c>
      <c r="I44" s="1">
        <v>36437</v>
      </c>
      <c r="J44" s="7">
        <f t="shared" si="7"/>
        <v>0.53760918319169027</v>
      </c>
      <c r="K44" s="2">
        <v>242</v>
      </c>
      <c r="L44" s="2">
        <v>169</v>
      </c>
      <c r="M44" s="2">
        <v>12</v>
      </c>
      <c r="N44" s="1">
        <v>8017</v>
      </c>
      <c r="O44" s="1">
        <v>4463</v>
      </c>
      <c r="P44" s="2">
        <v>108</v>
      </c>
      <c r="Q44" t="s">
        <v>160</v>
      </c>
      <c r="R44" s="1">
        <v>67776</v>
      </c>
    </row>
    <row r="45" spans="1:18">
      <c r="A45" t="s">
        <v>48</v>
      </c>
      <c r="B45" s="2">
        <v>203</v>
      </c>
      <c r="C45" s="2">
        <v>133</v>
      </c>
      <c r="D45" s="1">
        <v>2113</v>
      </c>
      <c r="E45" s="1">
        <v>1969</v>
      </c>
      <c r="F45" s="1">
        <v>30214</v>
      </c>
      <c r="G45" s="1">
        <v>178272</v>
      </c>
      <c r="H45" s="26">
        <f t="shared" si="6"/>
        <v>2.6153778442850228</v>
      </c>
      <c r="I45" s="1">
        <v>32074</v>
      </c>
      <c r="J45" s="7">
        <f t="shared" si="7"/>
        <v>0.47054853806317209</v>
      </c>
      <c r="K45" s="2">
        <v>319</v>
      </c>
      <c r="L45" s="2">
        <v>240</v>
      </c>
      <c r="M45" s="2">
        <v>0</v>
      </c>
      <c r="N45" s="1">
        <v>8942</v>
      </c>
      <c r="O45" s="1">
        <v>5748</v>
      </c>
      <c r="P45" s="2">
        <v>0</v>
      </c>
      <c r="Q45" t="s">
        <v>160</v>
      </c>
      <c r="R45" s="1">
        <v>68163</v>
      </c>
    </row>
    <row r="46" spans="1:18">
      <c r="A46" t="s">
        <v>49</v>
      </c>
      <c r="B46" s="2">
        <v>173</v>
      </c>
      <c r="C46" s="2">
        <v>112</v>
      </c>
      <c r="D46" s="2">
        <v>635</v>
      </c>
      <c r="E46" s="2">
        <v>530</v>
      </c>
      <c r="F46" s="1">
        <v>37057</v>
      </c>
      <c r="G46" s="1">
        <v>61148</v>
      </c>
      <c r="H46" s="26">
        <f t="shared" si="6"/>
        <v>0.96220298977183316</v>
      </c>
      <c r="I46" s="1">
        <v>18613</v>
      </c>
      <c r="J46" s="7">
        <f t="shared" si="7"/>
        <v>0.29288749016522425</v>
      </c>
      <c r="K46" s="2">
        <v>430</v>
      </c>
      <c r="L46" s="2">
        <v>290</v>
      </c>
      <c r="M46" s="2">
        <v>0</v>
      </c>
      <c r="N46" s="1">
        <v>8979</v>
      </c>
      <c r="O46" s="1">
        <v>6902</v>
      </c>
      <c r="P46" s="2">
        <v>0</v>
      </c>
      <c r="Q46" t="s">
        <v>160</v>
      </c>
      <c r="R46" s="1">
        <v>63550</v>
      </c>
    </row>
    <row r="47" spans="1:18">
      <c r="A47" t="s">
        <v>55</v>
      </c>
      <c r="B47" s="2">
        <v>722</v>
      </c>
      <c r="C47" s="2">
        <v>208</v>
      </c>
      <c r="D47" s="2">
        <v>237</v>
      </c>
      <c r="E47" s="2">
        <v>180</v>
      </c>
      <c r="F47" s="1">
        <v>110927</v>
      </c>
      <c r="G47" s="1">
        <v>265028</v>
      </c>
      <c r="H47" s="26">
        <f t="shared" si="6"/>
        <v>3.2688028811761511</v>
      </c>
      <c r="I47" s="1">
        <v>41669</v>
      </c>
      <c r="J47" s="7">
        <f t="shared" si="7"/>
        <v>0.51393719628012535</v>
      </c>
      <c r="K47" s="2">
        <v>298</v>
      </c>
      <c r="L47" s="2">
        <v>148</v>
      </c>
      <c r="M47" s="2">
        <v>10</v>
      </c>
      <c r="N47" s="1">
        <v>13883</v>
      </c>
      <c r="O47" s="1">
        <v>8207</v>
      </c>
      <c r="P47" s="2">
        <v>265</v>
      </c>
      <c r="Q47" t="s">
        <v>160</v>
      </c>
      <c r="R47" s="1">
        <v>81078</v>
      </c>
    </row>
    <row r="48" spans="1:18">
      <c r="A48" t="s">
        <v>56</v>
      </c>
      <c r="B48" s="1">
        <v>1492</v>
      </c>
      <c r="C48" s="2">
        <v>417</v>
      </c>
      <c r="D48" s="2">
        <v>730</v>
      </c>
      <c r="E48" s="2">
        <v>234</v>
      </c>
      <c r="F48" s="1">
        <v>17982</v>
      </c>
      <c r="G48" s="1">
        <v>128547</v>
      </c>
      <c r="H48" s="26">
        <f t="shared" si="6"/>
        <v>1.6803090115291104</v>
      </c>
      <c r="I48" s="1">
        <v>33184</v>
      </c>
      <c r="J48" s="7">
        <f t="shared" si="7"/>
        <v>0.4337664374787587</v>
      </c>
      <c r="K48" s="2">
        <v>836</v>
      </c>
      <c r="L48" s="2">
        <v>320</v>
      </c>
      <c r="M48" s="2">
        <v>3</v>
      </c>
      <c r="N48" s="1">
        <v>41201</v>
      </c>
      <c r="O48" s="1">
        <v>16432</v>
      </c>
      <c r="P48" s="2">
        <v>28</v>
      </c>
      <c r="Q48" t="s">
        <v>160</v>
      </c>
      <c r="R48" s="1">
        <v>76502</v>
      </c>
    </row>
    <row r="49" spans="1:18">
      <c r="A49" s="117"/>
      <c r="B49" s="88"/>
      <c r="C49" s="118"/>
      <c r="D49" s="118"/>
      <c r="E49" s="118"/>
      <c r="F49" s="88"/>
      <c r="G49" s="88"/>
      <c r="H49" s="132"/>
      <c r="I49" s="88"/>
      <c r="J49" s="127"/>
      <c r="K49" s="118"/>
      <c r="L49" s="118"/>
      <c r="M49" s="118"/>
      <c r="N49" s="88"/>
      <c r="O49" s="88"/>
      <c r="P49" s="118"/>
      <c r="R49" s="1"/>
    </row>
    <row r="50" spans="1:18">
      <c r="A50" s="42" t="s">
        <v>410</v>
      </c>
      <c r="B50" s="1"/>
      <c r="C50" s="2"/>
      <c r="D50" s="2"/>
      <c r="E50" s="2"/>
      <c r="F50" s="1"/>
      <c r="G50" s="1"/>
      <c r="I50" s="1"/>
      <c r="K50" s="2"/>
      <c r="L50" s="2"/>
      <c r="M50" s="2"/>
      <c r="N50" s="1"/>
      <c r="O50" s="1"/>
      <c r="P50" s="2"/>
      <c r="R50" s="1"/>
    </row>
    <row r="51" spans="1:18">
      <c r="A51" t="s">
        <v>35</v>
      </c>
      <c r="B51" s="2">
        <v>692</v>
      </c>
      <c r="C51" s="2">
        <v>347</v>
      </c>
      <c r="D51" s="1">
        <v>1354</v>
      </c>
      <c r="E51" s="2">
        <v>975</v>
      </c>
      <c r="F51" s="1">
        <v>31543</v>
      </c>
      <c r="G51" s="1">
        <v>290616</v>
      </c>
      <c r="H51" s="26">
        <f>(G51/R51)</f>
        <v>2.7700666266334961</v>
      </c>
      <c r="I51" s="1">
        <v>51485</v>
      </c>
      <c r="J51" s="7">
        <f>(I51/R51)</f>
        <v>0.49073994643180541</v>
      </c>
      <c r="K51" s="2">
        <v>295</v>
      </c>
      <c r="L51" s="2">
        <v>158</v>
      </c>
      <c r="M51" s="2">
        <v>10</v>
      </c>
      <c r="N51" s="1">
        <v>11350</v>
      </c>
      <c r="O51" s="1">
        <v>7531</v>
      </c>
      <c r="P51" s="2">
        <v>198</v>
      </c>
      <c r="Q51" t="s">
        <v>161</v>
      </c>
      <c r="R51" s="1">
        <v>104913</v>
      </c>
    </row>
    <row r="52" spans="1:18">
      <c r="A52" t="s">
        <v>38</v>
      </c>
      <c r="B52" s="2">
        <v>670</v>
      </c>
      <c r="C52" s="2">
        <v>513</v>
      </c>
      <c r="D52" s="2">
        <v>930</v>
      </c>
      <c r="E52" s="2">
        <v>559</v>
      </c>
      <c r="F52" s="1">
        <v>20506</v>
      </c>
      <c r="G52" s="1">
        <v>323128</v>
      </c>
      <c r="H52" s="26">
        <f>(G52/R52)</f>
        <v>3.470874464268451</v>
      </c>
      <c r="I52" s="1">
        <v>48870</v>
      </c>
      <c r="J52" s="7">
        <f>(I52/R52)</f>
        <v>0.52493635670322347</v>
      </c>
      <c r="K52" s="2">
        <v>828</v>
      </c>
      <c r="L52" s="2">
        <v>478</v>
      </c>
      <c r="M52" s="2">
        <v>67</v>
      </c>
      <c r="N52" s="1">
        <v>22589</v>
      </c>
      <c r="O52" s="1">
        <v>15547</v>
      </c>
      <c r="P52" s="2">
        <v>867</v>
      </c>
      <c r="Q52" t="s">
        <v>161</v>
      </c>
      <c r="R52" s="1">
        <v>93097</v>
      </c>
    </row>
    <row r="53" spans="1:18">
      <c r="A53" t="s">
        <v>41</v>
      </c>
      <c r="B53" s="2">
        <v>316</v>
      </c>
      <c r="C53" s="2">
        <v>164</v>
      </c>
      <c r="D53" s="2">
        <v>763</v>
      </c>
      <c r="E53" s="2">
        <v>540</v>
      </c>
      <c r="F53" s="1">
        <v>37031</v>
      </c>
      <c r="G53" s="1">
        <v>218882</v>
      </c>
      <c r="H53" s="26">
        <f>(G53/R53)</f>
        <v>2.7671904828126777</v>
      </c>
      <c r="I53" s="1">
        <v>32000</v>
      </c>
      <c r="J53" s="7">
        <f>(I53/R53)</f>
        <v>0.40455631550335658</v>
      </c>
      <c r="K53" s="2">
        <v>105</v>
      </c>
      <c r="L53" s="2">
        <v>88</v>
      </c>
      <c r="M53" s="2">
        <v>4</v>
      </c>
      <c r="N53" s="1">
        <v>1367</v>
      </c>
      <c r="O53" s="1">
        <v>1167</v>
      </c>
      <c r="P53" s="2">
        <v>75</v>
      </c>
      <c r="Q53" t="s">
        <v>161</v>
      </c>
      <c r="R53" s="1">
        <v>79099</v>
      </c>
    </row>
    <row r="54" spans="1:18">
      <c r="A54" t="s">
        <v>42</v>
      </c>
      <c r="B54" s="2">
        <v>7</v>
      </c>
      <c r="C54" s="2">
        <v>7</v>
      </c>
      <c r="D54" s="1">
        <v>1074</v>
      </c>
      <c r="E54" s="2">
        <v>867</v>
      </c>
      <c r="F54" s="1">
        <v>21685</v>
      </c>
      <c r="G54" s="1">
        <v>326790</v>
      </c>
      <c r="H54" s="26">
        <f>(G54/R54)</f>
        <v>3.4907867328953692</v>
      </c>
      <c r="I54" s="1">
        <v>31666</v>
      </c>
      <c r="J54" s="7">
        <f>(I54/R54)</f>
        <v>0.33825775783795331</v>
      </c>
      <c r="K54" s="2">
        <v>792</v>
      </c>
      <c r="L54" s="2">
        <v>655</v>
      </c>
      <c r="M54" s="2">
        <v>16</v>
      </c>
      <c r="N54" s="1">
        <v>38917</v>
      </c>
      <c r="O54" s="1">
        <v>24842</v>
      </c>
      <c r="P54" s="2">
        <v>138</v>
      </c>
      <c r="Q54" t="s">
        <v>161</v>
      </c>
      <c r="R54" s="1">
        <v>93615</v>
      </c>
    </row>
    <row r="55" spans="1:18">
      <c r="A55" t="s">
        <v>45</v>
      </c>
      <c r="B55" s="2">
        <v>789</v>
      </c>
      <c r="C55" s="2">
        <v>526</v>
      </c>
      <c r="D55" s="1">
        <v>1573</v>
      </c>
      <c r="E55" s="1">
        <v>1023</v>
      </c>
      <c r="F55" s="1">
        <v>37763</v>
      </c>
      <c r="G55" s="1">
        <v>149990</v>
      </c>
      <c r="H55" s="26">
        <f>(G55/R55)</f>
        <v>1.4672392542014752</v>
      </c>
      <c r="I55" s="1">
        <v>51228</v>
      </c>
      <c r="J55" s="7">
        <f>(I55/R55)</f>
        <v>0.50112495842544946</v>
      </c>
      <c r="K55" s="1">
        <v>1447</v>
      </c>
      <c r="L55" s="2">
        <v>460</v>
      </c>
      <c r="M55" s="2">
        <v>1</v>
      </c>
      <c r="N55" s="1">
        <v>17529</v>
      </c>
      <c r="O55" s="1">
        <v>6510</v>
      </c>
      <c r="P55" s="2">
        <v>12</v>
      </c>
      <c r="Q55" t="s">
        <v>161</v>
      </c>
      <c r="R55" s="1">
        <v>102226</v>
      </c>
    </row>
    <row r="56" spans="1:18">
      <c r="A56" s="117"/>
      <c r="B56" s="118"/>
      <c r="C56" s="118"/>
      <c r="D56" s="88"/>
      <c r="E56" s="88"/>
      <c r="F56" s="88"/>
      <c r="G56" s="88"/>
      <c r="H56" s="132"/>
      <c r="I56" s="88"/>
      <c r="J56" s="127"/>
      <c r="K56" s="88"/>
      <c r="L56" s="118"/>
      <c r="M56" s="118"/>
      <c r="N56" s="88"/>
      <c r="O56" s="88"/>
      <c r="P56" s="118"/>
      <c r="R56" s="1"/>
    </row>
    <row r="57" spans="1:18">
      <c r="A57" s="42" t="s">
        <v>411</v>
      </c>
      <c r="B57" s="2"/>
      <c r="C57" s="2"/>
      <c r="D57" s="1"/>
      <c r="E57" s="1"/>
      <c r="F57" s="1"/>
      <c r="G57" s="1"/>
      <c r="I57" s="1"/>
      <c r="K57" s="1"/>
      <c r="L57" s="2"/>
      <c r="M57" s="2"/>
      <c r="N57" s="1"/>
      <c r="O57" s="1"/>
      <c r="P57" s="2"/>
      <c r="R57" s="1"/>
    </row>
    <row r="58" spans="1:18">
      <c r="A58" t="s">
        <v>18</v>
      </c>
      <c r="B58" s="1">
        <v>1169</v>
      </c>
      <c r="C58" s="2">
        <v>751</v>
      </c>
      <c r="D58" s="2">
        <v>325</v>
      </c>
      <c r="E58" s="2">
        <v>276</v>
      </c>
      <c r="F58" s="1">
        <v>117365</v>
      </c>
      <c r="G58" s="1">
        <v>763912</v>
      </c>
      <c r="H58" s="26">
        <f>(G58/R58)</f>
        <v>3.5331782379249899</v>
      </c>
      <c r="I58" s="1">
        <v>128640</v>
      </c>
      <c r="J58" s="7">
        <f>(I58/R58)</f>
        <v>0.59497435375628438</v>
      </c>
      <c r="K58" s="1">
        <v>3216</v>
      </c>
      <c r="L58" s="1">
        <v>2241</v>
      </c>
      <c r="M58" s="2">
        <v>140</v>
      </c>
      <c r="N58" s="1">
        <v>82510</v>
      </c>
      <c r="O58" s="1">
        <v>52683</v>
      </c>
      <c r="P58" s="2">
        <v>500</v>
      </c>
      <c r="Q58" t="s">
        <v>158</v>
      </c>
      <c r="R58" s="1">
        <v>216211</v>
      </c>
    </row>
    <row r="59" spans="1:18">
      <c r="A59" t="s">
        <v>24</v>
      </c>
      <c r="B59" s="1">
        <v>5656</v>
      </c>
      <c r="C59" s="1">
        <v>4428</v>
      </c>
      <c r="D59" s="1">
        <v>3361</v>
      </c>
      <c r="E59" s="1">
        <v>3205</v>
      </c>
      <c r="F59" s="1">
        <v>425429</v>
      </c>
      <c r="G59" s="1">
        <v>1476107</v>
      </c>
      <c r="H59" s="26">
        <f>(G59/R59)</f>
        <v>5.3538003423862577</v>
      </c>
      <c r="I59" s="1">
        <v>137418</v>
      </c>
      <c r="J59" s="7">
        <f>(I59/R59)</f>
        <v>0.49841138579387184</v>
      </c>
      <c r="K59" s="1">
        <v>2970</v>
      </c>
      <c r="L59" s="1">
        <v>2186</v>
      </c>
      <c r="M59" s="2">
        <v>260</v>
      </c>
      <c r="N59" s="1">
        <v>101360</v>
      </c>
      <c r="O59" s="1">
        <v>86429</v>
      </c>
      <c r="P59" s="1">
        <v>4614</v>
      </c>
      <c r="Q59" t="s">
        <v>158</v>
      </c>
      <c r="R59" s="1">
        <v>275712</v>
      </c>
    </row>
    <row r="60" spans="1:18">
      <c r="A60" t="s">
        <v>28</v>
      </c>
      <c r="B60" s="2">
        <v>153</v>
      </c>
      <c r="C60" s="2">
        <v>58</v>
      </c>
      <c r="D60" s="1">
        <v>1097</v>
      </c>
      <c r="E60" s="2">
        <v>937</v>
      </c>
      <c r="F60" s="1">
        <v>163124</v>
      </c>
      <c r="G60" s="1">
        <v>487342</v>
      </c>
      <c r="H60" s="26">
        <f>(G60/R60)</f>
        <v>2.6896589786468423</v>
      </c>
      <c r="I60" s="1">
        <v>51106</v>
      </c>
      <c r="J60" s="7">
        <f>(I60/R60)</f>
        <v>0.28205595200644623</v>
      </c>
      <c r="K60" s="1">
        <v>1533</v>
      </c>
      <c r="L60" s="2">
        <v>835</v>
      </c>
      <c r="M60" s="2">
        <v>36</v>
      </c>
      <c r="N60" s="1">
        <v>34644</v>
      </c>
      <c r="O60" s="1">
        <v>21893</v>
      </c>
      <c r="P60" s="2">
        <v>966</v>
      </c>
      <c r="Q60" t="s">
        <v>158</v>
      </c>
      <c r="R60" s="1">
        <v>181191</v>
      </c>
    </row>
    <row r="61" spans="1:18">
      <c r="A61" t="s">
        <v>30</v>
      </c>
      <c r="B61" s="1">
        <v>2736</v>
      </c>
      <c r="C61" s="2">
        <v>957</v>
      </c>
      <c r="D61" s="2">
        <v>865</v>
      </c>
      <c r="E61" s="2">
        <v>628</v>
      </c>
      <c r="F61" s="1">
        <v>94403</v>
      </c>
      <c r="G61" s="1">
        <v>1029905</v>
      </c>
      <c r="H61" s="26">
        <f>(G61/R61)</f>
        <v>4.1590309775431997</v>
      </c>
      <c r="I61" s="1">
        <v>139667</v>
      </c>
      <c r="J61" s="7">
        <f>(I61/R61)</f>
        <v>0.56401258323877057</v>
      </c>
      <c r="K61" s="1">
        <v>1596</v>
      </c>
      <c r="L61" s="2">
        <v>946</v>
      </c>
      <c r="M61" s="2">
        <v>108</v>
      </c>
      <c r="N61" s="1">
        <v>34922</v>
      </c>
      <c r="O61" s="1">
        <v>23831</v>
      </c>
      <c r="P61" s="1">
        <v>1784</v>
      </c>
      <c r="Q61" t="s">
        <v>158</v>
      </c>
      <c r="R61" s="1">
        <v>247631</v>
      </c>
    </row>
    <row r="62" spans="1:18">
      <c r="A62" t="s">
        <v>31</v>
      </c>
      <c r="B62" s="1">
        <v>4240</v>
      </c>
      <c r="C62" s="1">
        <v>1552</v>
      </c>
      <c r="D62" s="1">
        <v>5765</v>
      </c>
      <c r="E62" s="1">
        <v>4286</v>
      </c>
      <c r="F62" s="1">
        <v>46904</v>
      </c>
      <c r="G62" s="1">
        <v>677820</v>
      </c>
      <c r="H62" s="26">
        <f>(G62/R62)</f>
        <v>4.3560856795820131</v>
      </c>
      <c r="I62" s="1">
        <v>86715</v>
      </c>
      <c r="J62" s="7">
        <f>(I62/R62)</f>
        <v>0.55728359993059262</v>
      </c>
      <c r="K62" s="1">
        <v>1317</v>
      </c>
      <c r="L62" s="2">
        <v>792</v>
      </c>
      <c r="M62" s="2">
        <v>211</v>
      </c>
      <c r="N62" s="1">
        <v>35049</v>
      </c>
      <c r="O62" s="1">
        <v>24595</v>
      </c>
      <c r="P62" s="1">
        <v>2952</v>
      </c>
      <c r="Q62" t="s">
        <v>158</v>
      </c>
      <c r="R62" s="1">
        <v>155603</v>
      </c>
    </row>
    <row r="63" spans="1:18">
      <c r="A63" s="117"/>
      <c r="B63" s="117"/>
      <c r="C63" s="117"/>
      <c r="D63" s="117"/>
      <c r="E63" s="117"/>
      <c r="F63" s="117"/>
      <c r="G63" s="117"/>
      <c r="H63" s="132"/>
      <c r="I63" s="117"/>
      <c r="J63" s="127"/>
      <c r="K63" s="117"/>
      <c r="L63" s="117"/>
      <c r="M63" s="117"/>
      <c r="N63" s="117"/>
      <c r="O63" s="117"/>
      <c r="P63" s="117"/>
    </row>
    <row r="64" spans="1:18">
      <c r="A64" s="42" t="s">
        <v>162</v>
      </c>
    </row>
    <row r="65" spans="1:18">
      <c r="A65" t="s">
        <v>14</v>
      </c>
      <c r="B65" s="2">
        <v>0</v>
      </c>
      <c r="C65" s="2">
        <v>0</v>
      </c>
      <c r="D65" s="2">
        <v>2</v>
      </c>
      <c r="E65" s="2">
        <v>2</v>
      </c>
      <c r="F65" s="1">
        <v>6229</v>
      </c>
      <c r="G65" s="1">
        <v>16067</v>
      </c>
      <c r="H65" s="26">
        <f>(G65/R65)</f>
        <v>4.0409959758551306</v>
      </c>
      <c r="I65" s="1">
        <v>3423</v>
      </c>
      <c r="J65" s="7">
        <f>(I65/R65)</f>
        <v>0.8609154929577465</v>
      </c>
      <c r="K65" s="2">
        <v>6</v>
      </c>
      <c r="L65" s="2">
        <v>6</v>
      </c>
      <c r="M65" s="2">
        <v>0</v>
      </c>
      <c r="N65" s="2">
        <v>64</v>
      </c>
      <c r="O65" s="2">
        <v>64</v>
      </c>
      <c r="P65" s="2">
        <v>0</v>
      </c>
      <c r="Q65" t="s">
        <v>156</v>
      </c>
      <c r="R65" s="1">
        <v>3976</v>
      </c>
    </row>
    <row r="66" spans="1:18">
      <c r="A66" t="s">
        <v>37</v>
      </c>
      <c r="B66" s="2">
        <v>0</v>
      </c>
      <c r="C66" s="2">
        <v>0</v>
      </c>
      <c r="D66" s="2">
        <v>43</v>
      </c>
      <c r="E66" s="2">
        <v>22</v>
      </c>
      <c r="F66" s="1">
        <v>2523</v>
      </c>
      <c r="G66" s="1">
        <v>47748</v>
      </c>
      <c r="H66" s="26">
        <f>(G66/R66)</f>
        <v>3.8993875051041242</v>
      </c>
      <c r="I66" s="1">
        <v>9126</v>
      </c>
      <c r="J66" s="7">
        <f>(I66/R66)</f>
        <v>0.74528378930175587</v>
      </c>
      <c r="K66" s="2">
        <v>137</v>
      </c>
      <c r="L66" s="2">
        <v>122</v>
      </c>
      <c r="M66" s="2">
        <v>6</v>
      </c>
      <c r="N66" s="1">
        <v>3011</v>
      </c>
      <c r="O66" s="1">
        <v>2822</v>
      </c>
      <c r="P66" s="2">
        <v>36</v>
      </c>
      <c r="Q66" t="s">
        <v>162</v>
      </c>
      <c r="R66" s="1">
        <v>12245</v>
      </c>
    </row>
    <row r="67" spans="1:18">
      <c r="A67" s="117"/>
      <c r="B67" s="117"/>
      <c r="C67" s="117"/>
      <c r="D67" s="117"/>
      <c r="E67" s="117"/>
      <c r="F67" s="117"/>
      <c r="G67" s="117"/>
      <c r="H67" s="132"/>
      <c r="I67" s="117"/>
      <c r="J67" s="127"/>
      <c r="K67" s="117"/>
      <c r="L67" s="117"/>
      <c r="M67" s="117"/>
      <c r="N67" s="117"/>
      <c r="O67" s="117"/>
      <c r="P67" s="117"/>
    </row>
    <row r="68" spans="1:18" s="8" customFormat="1">
      <c r="A68" s="8" t="s">
        <v>402</v>
      </c>
      <c r="B68" s="112">
        <f>SUM(B5:B67)</f>
        <v>30929</v>
      </c>
      <c r="C68" s="112">
        <f>SUM(C5:C67)</f>
        <v>17108</v>
      </c>
      <c r="D68" s="112">
        <f t="shared" ref="D68:I68" si="8">SUM(D5:D67)</f>
        <v>35909</v>
      </c>
      <c r="E68" s="112">
        <f t="shared" si="8"/>
        <v>27104</v>
      </c>
      <c r="F68" s="112">
        <f t="shared" si="8"/>
        <v>1704281</v>
      </c>
      <c r="G68" s="112">
        <f t="shared" si="8"/>
        <v>9846723</v>
      </c>
      <c r="H68" s="133">
        <f>(G68/R68)</f>
        <v>3.3356152921616427</v>
      </c>
      <c r="I68" s="112">
        <f t="shared" si="8"/>
        <v>1354299</v>
      </c>
      <c r="J68" s="128">
        <f>(I68/R68)</f>
        <v>0.45877399562872034</v>
      </c>
      <c r="K68" s="112">
        <f t="shared" ref="K68:P68" si="9">SUM(K5:K67)</f>
        <v>22623</v>
      </c>
      <c r="L68" s="112">
        <f t="shared" si="9"/>
        <v>13269</v>
      </c>
      <c r="M68" s="112">
        <f t="shared" si="9"/>
        <v>1293</v>
      </c>
      <c r="N68" s="112">
        <f t="shared" si="9"/>
        <v>607594</v>
      </c>
      <c r="O68" s="112">
        <f t="shared" si="9"/>
        <v>395276</v>
      </c>
      <c r="P68" s="112">
        <f t="shared" si="9"/>
        <v>19008</v>
      </c>
      <c r="R68" s="8">
        <v>2951996</v>
      </c>
    </row>
  </sheetData>
  <mergeCells count="3">
    <mergeCell ref="B1:E1"/>
    <mergeCell ref="G1:J1"/>
    <mergeCell ref="K1:P1"/>
  </mergeCells>
  <pageMargins left="0.7" right="0.7" top="0.75" bottom="0.75" header="0.3" footer="0.3"/>
  <pageSetup paperSize="5" scale="75" orientation="landscape" verticalDpi="0" r:id="rId1"/>
  <headerFooter>
    <oddHeader>&amp;CPublic Library Services FY10</oddHeader>
    <oddFooter>&amp;LMississippi Public Library System Services, FY10, Public Library Services</oddFoot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71"/>
  <sheetViews>
    <sheetView topLeftCell="A52" workbookViewId="0">
      <selection activeCell="A49" sqref="A49:IV49"/>
    </sheetView>
  </sheetViews>
  <sheetFormatPr defaultRowHeight="15"/>
  <cols>
    <col min="1" max="1" width="47" bestFit="1" customWidth="1"/>
    <col min="2" max="2" width="16.85546875" customWidth="1"/>
    <col min="3" max="3" width="14.140625" customWidth="1"/>
    <col min="6" max="6" width="10.28515625" bestFit="1" customWidth="1"/>
    <col min="7" max="7" width="10.85546875" bestFit="1" customWidth="1"/>
    <col min="8" max="8" width="10.42578125" bestFit="1" customWidth="1"/>
    <col min="11" max="11" width="18.140625" customWidth="1"/>
    <col min="13" max="13" width="14" bestFit="1" customWidth="1"/>
    <col min="15" max="15" width="12.140625" customWidth="1"/>
    <col min="18" max="18" width="11.85546875" customWidth="1"/>
    <col min="21" max="21" width="12.140625" customWidth="1"/>
    <col min="22" max="22" width="0" hidden="1" customWidth="1"/>
    <col min="23" max="23" width="9.140625" hidden="1" customWidth="1"/>
  </cols>
  <sheetData>
    <row r="1" spans="1:23">
      <c r="C1" s="185" t="s">
        <v>117</v>
      </c>
      <c r="D1" s="186"/>
      <c r="E1" s="185" t="s">
        <v>413</v>
      </c>
      <c r="F1" s="190"/>
      <c r="G1" s="190"/>
      <c r="H1" s="190"/>
      <c r="I1" s="190"/>
      <c r="J1" s="166"/>
      <c r="K1" s="185" t="s">
        <v>143</v>
      </c>
      <c r="L1" s="188"/>
      <c r="M1" s="188"/>
      <c r="N1" s="188"/>
      <c r="O1" s="188"/>
      <c r="P1" s="188"/>
      <c r="Q1" s="188"/>
      <c r="R1" s="188"/>
      <c r="S1" s="188"/>
      <c r="T1" s="188"/>
      <c r="U1" s="189"/>
      <c r="V1" s="36"/>
      <c r="W1" s="187"/>
    </row>
    <row r="2" spans="1:23" ht="43.5" customHeight="1">
      <c r="A2" s="27" t="s">
        <v>118</v>
      </c>
      <c r="B2" s="161" t="s">
        <v>136</v>
      </c>
      <c r="C2" s="158" t="s">
        <v>134</v>
      </c>
      <c r="D2" s="159" t="s">
        <v>135</v>
      </c>
      <c r="E2" s="35" t="s">
        <v>137</v>
      </c>
      <c r="F2" s="160" t="s">
        <v>138</v>
      </c>
      <c r="G2" s="160" t="s">
        <v>139</v>
      </c>
      <c r="H2" s="160" t="s">
        <v>140</v>
      </c>
      <c r="I2" s="160" t="s">
        <v>141</v>
      </c>
      <c r="J2" s="167" t="s">
        <v>142</v>
      </c>
      <c r="K2" s="162" t="s">
        <v>700</v>
      </c>
      <c r="L2" s="163" t="s">
        <v>144</v>
      </c>
      <c r="M2" s="163" t="s">
        <v>145</v>
      </c>
      <c r="N2" s="163" t="s">
        <v>146</v>
      </c>
      <c r="O2" s="164" t="s">
        <v>147</v>
      </c>
      <c r="P2" s="163" t="s">
        <v>148</v>
      </c>
      <c r="Q2" s="163" t="s">
        <v>149</v>
      </c>
      <c r="R2" s="164" t="s">
        <v>150</v>
      </c>
      <c r="S2" s="164" t="s">
        <v>151</v>
      </c>
      <c r="T2" s="163" t="s">
        <v>152</v>
      </c>
      <c r="U2" s="165" t="s">
        <v>153</v>
      </c>
      <c r="W2" s="187"/>
    </row>
    <row r="3" spans="1:23">
      <c r="A3" s="135"/>
      <c r="B3" s="142"/>
      <c r="C3" s="136"/>
      <c r="D3" s="136"/>
      <c r="E3" s="123"/>
      <c r="F3" s="123"/>
      <c r="G3" s="123"/>
      <c r="H3" s="123"/>
      <c r="I3" s="123"/>
      <c r="J3" s="143"/>
      <c r="K3" s="143"/>
      <c r="L3" s="144"/>
      <c r="M3" s="144"/>
      <c r="N3" s="144"/>
      <c r="O3" s="143"/>
      <c r="P3" s="144"/>
      <c r="Q3" s="144"/>
      <c r="R3" s="143"/>
      <c r="S3" s="143"/>
      <c r="T3" s="144"/>
      <c r="U3" s="143"/>
    </row>
    <row r="4" spans="1:23">
      <c r="A4" s="111" t="s">
        <v>406</v>
      </c>
      <c r="B4" s="32"/>
      <c r="C4" s="31"/>
      <c r="D4" s="31"/>
      <c r="E4" s="8"/>
      <c r="F4" s="8"/>
      <c r="G4" s="8"/>
      <c r="H4" s="8"/>
      <c r="I4" s="8"/>
      <c r="J4" s="141"/>
      <c r="K4" s="34"/>
      <c r="L4" s="33"/>
      <c r="M4" s="33"/>
      <c r="N4" s="33"/>
      <c r="O4" s="34"/>
      <c r="P4" s="33"/>
      <c r="Q4" s="33"/>
      <c r="R4" s="34"/>
      <c r="S4" s="34"/>
      <c r="T4" s="33"/>
      <c r="U4" s="34"/>
    </row>
    <row r="5" spans="1:23">
      <c r="A5" t="s">
        <v>13</v>
      </c>
      <c r="B5" s="2">
        <v>18</v>
      </c>
      <c r="C5" s="2">
        <v>14</v>
      </c>
      <c r="D5" s="1">
        <v>8469</v>
      </c>
      <c r="E5" s="2">
        <v>0</v>
      </c>
      <c r="F5" s="2">
        <v>26</v>
      </c>
      <c r="G5" s="1">
        <v>1144</v>
      </c>
      <c r="H5" s="1">
        <v>3094</v>
      </c>
      <c r="I5" s="1">
        <v>1144</v>
      </c>
      <c r="J5" s="2">
        <v>234</v>
      </c>
      <c r="K5" s="2">
        <v>312</v>
      </c>
      <c r="L5" s="2">
        <v>2600</v>
      </c>
      <c r="M5" s="2">
        <v>1560</v>
      </c>
      <c r="N5" s="2">
        <v>234</v>
      </c>
      <c r="O5" s="2">
        <v>2964</v>
      </c>
      <c r="P5" s="2">
        <v>3562</v>
      </c>
      <c r="Q5" s="2">
        <v>2548</v>
      </c>
      <c r="R5" s="2">
        <v>1898</v>
      </c>
      <c r="S5" s="2">
        <v>1144</v>
      </c>
      <c r="T5" s="2">
        <v>988</v>
      </c>
      <c r="U5" s="2">
        <v>780</v>
      </c>
      <c r="V5" t="s">
        <v>155</v>
      </c>
    </row>
    <row r="6" spans="1:23">
      <c r="A6" t="s">
        <v>17</v>
      </c>
      <c r="B6" s="2">
        <v>12</v>
      </c>
      <c r="C6" s="2">
        <v>6</v>
      </c>
      <c r="D6" s="1">
        <v>4858</v>
      </c>
      <c r="E6" s="2">
        <v>64</v>
      </c>
      <c r="F6" s="2">
        <v>153</v>
      </c>
      <c r="G6" s="1">
        <v>1224</v>
      </c>
      <c r="H6" s="1">
        <v>2958</v>
      </c>
      <c r="I6" s="2">
        <v>459</v>
      </c>
      <c r="J6" s="2">
        <v>663</v>
      </c>
      <c r="K6" s="2">
        <v>16</v>
      </c>
      <c r="L6" s="2">
        <v>1122</v>
      </c>
      <c r="M6" s="2">
        <v>1938</v>
      </c>
      <c r="N6" s="2">
        <v>765</v>
      </c>
      <c r="O6" s="2">
        <v>3009</v>
      </c>
      <c r="P6" s="2">
        <v>4029</v>
      </c>
      <c r="Q6" s="2">
        <v>510</v>
      </c>
      <c r="R6" s="2">
        <v>510</v>
      </c>
      <c r="S6" s="2">
        <v>1683</v>
      </c>
      <c r="T6" s="2">
        <v>153</v>
      </c>
      <c r="U6" s="2">
        <v>74</v>
      </c>
      <c r="V6" t="s">
        <v>155</v>
      </c>
    </row>
    <row r="7" spans="1:23">
      <c r="A7" t="s">
        <v>27</v>
      </c>
      <c r="B7" s="2">
        <v>19</v>
      </c>
      <c r="C7" s="2">
        <v>15</v>
      </c>
      <c r="D7" s="1">
        <v>15756</v>
      </c>
      <c r="E7" s="2">
        <v>135</v>
      </c>
      <c r="F7" s="2">
        <v>780</v>
      </c>
      <c r="G7" s="1">
        <v>1040</v>
      </c>
      <c r="H7" s="1">
        <v>6812</v>
      </c>
      <c r="I7" s="1">
        <v>1404</v>
      </c>
      <c r="J7" s="1">
        <v>3744</v>
      </c>
      <c r="K7" s="1">
        <v>2860</v>
      </c>
      <c r="L7" s="1">
        <v>5980</v>
      </c>
      <c r="M7" s="1">
        <v>3120</v>
      </c>
      <c r="N7" s="1">
        <v>1872</v>
      </c>
      <c r="O7" s="1">
        <v>3380</v>
      </c>
      <c r="P7" s="1">
        <v>4056</v>
      </c>
      <c r="Q7" s="1">
        <v>4732</v>
      </c>
      <c r="R7" s="1">
        <v>3900</v>
      </c>
      <c r="S7" s="1">
        <v>3068</v>
      </c>
      <c r="T7" s="1">
        <v>1300</v>
      </c>
      <c r="U7" s="1">
        <v>1976</v>
      </c>
      <c r="V7" t="s">
        <v>155</v>
      </c>
    </row>
    <row r="8" spans="1:23">
      <c r="A8" t="s">
        <v>29</v>
      </c>
      <c r="B8" s="2">
        <v>24</v>
      </c>
      <c r="C8" s="2">
        <v>16</v>
      </c>
      <c r="D8" s="1">
        <v>7524</v>
      </c>
      <c r="E8" s="2">
        <v>0</v>
      </c>
      <c r="F8" s="2">
        <v>156</v>
      </c>
      <c r="G8" s="2">
        <v>416</v>
      </c>
      <c r="H8" s="1">
        <v>1300</v>
      </c>
      <c r="I8" s="2">
        <v>260</v>
      </c>
      <c r="J8" s="2">
        <v>17</v>
      </c>
      <c r="K8" s="2">
        <v>37</v>
      </c>
      <c r="L8" s="2">
        <v>327</v>
      </c>
      <c r="M8" s="2">
        <v>1753</v>
      </c>
      <c r="N8" s="2">
        <v>0</v>
      </c>
      <c r="O8" s="2">
        <v>0</v>
      </c>
      <c r="P8" s="2">
        <v>1578</v>
      </c>
      <c r="Q8" s="2">
        <v>1950</v>
      </c>
      <c r="R8" s="2">
        <v>757</v>
      </c>
      <c r="S8" s="2">
        <v>1232</v>
      </c>
      <c r="T8" s="2">
        <v>156</v>
      </c>
      <c r="U8" s="2">
        <v>1040</v>
      </c>
      <c r="V8" t="s">
        <v>155</v>
      </c>
    </row>
    <row r="9" spans="1:23">
      <c r="A9" t="s">
        <v>39</v>
      </c>
      <c r="B9" s="2">
        <v>13</v>
      </c>
      <c r="C9" s="2">
        <v>10</v>
      </c>
      <c r="D9" s="1">
        <v>11511</v>
      </c>
      <c r="E9" s="2">
        <v>4</v>
      </c>
      <c r="F9" s="2">
        <v>10</v>
      </c>
      <c r="G9" s="2">
        <v>214</v>
      </c>
      <c r="H9" s="1">
        <v>8013</v>
      </c>
      <c r="I9" s="1">
        <v>3270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t="s">
        <v>155</v>
      </c>
    </row>
    <row r="10" spans="1:23">
      <c r="A10" t="s">
        <v>46</v>
      </c>
      <c r="B10" s="2">
        <v>25</v>
      </c>
      <c r="C10" s="2">
        <v>20</v>
      </c>
      <c r="D10" s="1">
        <v>6210</v>
      </c>
      <c r="E10" s="1">
        <v>1040</v>
      </c>
      <c r="F10" s="1">
        <v>2080</v>
      </c>
      <c r="G10" s="1">
        <v>3120</v>
      </c>
      <c r="H10" s="1">
        <v>3640</v>
      </c>
      <c r="I10" s="1">
        <v>1560</v>
      </c>
      <c r="J10" s="1">
        <v>1000</v>
      </c>
      <c r="K10" s="2">
        <v>20</v>
      </c>
      <c r="L10" s="2">
        <v>50</v>
      </c>
      <c r="M10" s="2">
        <v>100</v>
      </c>
      <c r="N10" s="2">
        <v>0</v>
      </c>
      <c r="O10" s="2">
        <v>2500</v>
      </c>
      <c r="P10" s="2">
        <v>2000</v>
      </c>
      <c r="Q10" s="2">
        <v>1500</v>
      </c>
      <c r="R10" s="2">
        <v>900</v>
      </c>
      <c r="S10" s="2">
        <v>2300</v>
      </c>
      <c r="T10" s="2">
        <v>200</v>
      </c>
      <c r="U10" s="2">
        <v>200</v>
      </c>
      <c r="V10" t="s">
        <v>155</v>
      </c>
    </row>
    <row r="11" spans="1:23">
      <c r="A11" t="s">
        <v>50</v>
      </c>
      <c r="B11" s="2">
        <v>12</v>
      </c>
      <c r="C11" s="2">
        <v>9</v>
      </c>
      <c r="D11" s="1">
        <v>5562</v>
      </c>
      <c r="E11" s="2">
        <v>535</v>
      </c>
      <c r="F11" s="2">
        <v>985</v>
      </c>
      <c r="G11" s="2">
        <v>398</v>
      </c>
      <c r="H11" s="1">
        <v>3064</v>
      </c>
      <c r="I11" s="2">
        <v>568</v>
      </c>
      <c r="J11" s="2">
        <v>120</v>
      </c>
      <c r="K11" s="2">
        <v>2</v>
      </c>
      <c r="L11" s="2">
        <v>435</v>
      </c>
      <c r="M11" s="2">
        <v>132</v>
      </c>
      <c r="N11" s="2">
        <v>120</v>
      </c>
      <c r="O11" s="2">
        <v>0</v>
      </c>
      <c r="P11" s="2">
        <v>3958</v>
      </c>
      <c r="Q11" s="2">
        <v>3595</v>
      </c>
      <c r="R11" s="2">
        <v>689</v>
      </c>
      <c r="S11" s="2">
        <v>3025</v>
      </c>
      <c r="T11" s="2">
        <v>201</v>
      </c>
      <c r="U11" s="2">
        <v>265</v>
      </c>
      <c r="V11" t="s">
        <v>155</v>
      </c>
    </row>
    <row r="12" spans="1:23">
      <c r="A12" t="s">
        <v>54</v>
      </c>
      <c r="B12" s="2">
        <v>19</v>
      </c>
      <c r="C12" s="2">
        <v>14</v>
      </c>
      <c r="D12" s="1">
        <v>17929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t="s">
        <v>155</v>
      </c>
    </row>
    <row r="13" spans="1:23">
      <c r="A13" t="s">
        <v>61</v>
      </c>
      <c r="B13" s="2">
        <v>8</v>
      </c>
      <c r="C13" s="2">
        <v>5</v>
      </c>
      <c r="D13" s="1">
        <v>4032</v>
      </c>
      <c r="E13" s="2">
        <v>100</v>
      </c>
      <c r="F13" s="2">
        <v>200</v>
      </c>
      <c r="G13" s="2">
        <v>312</v>
      </c>
      <c r="H13" s="1">
        <v>1248</v>
      </c>
      <c r="I13" s="2">
        <v>520</v>
      </c>
      <c r="J13" s="2">
        <v>364</v>
      </c>
      <c r="K13" s="2">
        <v>260</v>
      </c>
      <c r="L13" s="2">
        <v>1300</v>
      </c>
      <c r="M13" s="2">
        <v>260</v>
      </c>
      <c r="N13" s="2">
        <v>208</v>
      </c>
      <c r="O13" s="2">
        <v>208</v>
      </c>
      <c r="P13" s="2">
        <v>1612</v>
      </c>
      <c r="Q13" s="2">
        <v>624</v>
      </c>
      <c r="R13" s="2">
        <v>936</v>
      </c>
      <c r="S13" s="2">
        <v>416</v>
      </c>
      <c r="T13" s="2">
        <v>104</v>
      </c>
      <c r="U13" s="2">
        <v>260</v>
      </c>
      <c r="V13" t="s">
        <v>155</v>
      </c>
    </row>
    <row r="14" spans="1:23">
      <c r="A14" s="117"/>
      <c r="B14" s="118"/>
      <c r="C14" s="118"/>
      <c r="D14" s="88"/>
      <c r="E14" s="118"/>
      <c r="F14" s="118"/>
      <c r="G14" s="118"/>
      <c r="H14" s="8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</row>
    <row r="15" spans="1:23">
      <c r="A15" s="42" t="s">
        <v>407</v>
      </c>
      <c r="B15" s="2"/>
      <c r="C15" s="2"/>
      <c r="D15" s="1"/>
      <c r="E15" s="2"/>
      <c r="F15" s="2"/>
      <c r="G15" s="2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>
      <c r="A16" t="s">
        <v>15</v>
      </c>
      <c r="B16" s="2">
        <v>74</v>
      </c>
      <c r="C16" s="2">
        <v>54</v>
      </c>
      <c r="D16" s="1">
        <v>39245</v>
      </c>
      <c r="E16" s="2">
        <v>0</v>
      </c>
      <c r="F16" s="2">
        <v>260</v>
      </c>
      <c r="G16" s="1">
        <v>2652</v>
      </c>
      <c r="H16" s="1">
        <v>8580</v>
      </c>
      <c r="I16" s="1">
        <v>2834</v>
      </c>
      <c r="J16" s="1">
        <v>4030</v>
      </c>
      <c r="K16" s="1">
        <v>2158</v>
      </c>
      <c r="L16" s="2">
        <v>5980</v>
      </c>
      <c r="M16" s="2">
        <v>5070</v>
      </c>
      <c r="N16" s="2">
        <v>2132</v>
      </c>
      <c r="O16" s="2">
        <v>6162</v>
      </c>
      <c r="P16" s="2">
        <v>8554</v>
      </c>
      <c r="Q16" s="2">
        <v>5876</v>
      </c>
      <c r="R16" s="2">
        <v>4316</v>
      </c>
      <c r="S16" s="2">
        <v>4420</v>
      </c>
      <c r="T16" s="2">
        <v>1508</v>
      </c>
      <c r="U16" s="2">
        <v>3198</v>
      </c>
      <c r="V16" t="s">
        <v>157</v>
      </c>
    </row>
    <row r="17" spans="1:22">
      <c r="A17" t="s">
        <v>16</v>
      </c>
      <c r="B17" s="2">
        <v>36</v>
      </c>
      <c r="C17" s="2">
        <v>18</v>
      </c>
      <c r="D17" s="1">
        <v>25680</v>
      </c>
      <c r="E17" s="2">
        <v>156</v>
      </c>
      <c r="F17" s="2">
        <v>390</v>
      </c>
      <c r="G17" s="2">
        <v>884</v>
      </c>
      <c r="H17" s="1">
        <v>1716</v>
      </c>
      <c r="I17" s="2">
        <v>478</v>
      </c>
      <c r="J17" s="1">
        <v>1508</v>
      </c>
      <c r="K17" s="2">
        <v>650</v>
      </c>
      <c r="L17" s="2">
        <v>936</v>
      </c>
      <c r="M17" s="2">
        <v>1404</v>
      </c>
      <c r="N17" s="2">
        <v>884</v>
      </c>
      <c r="O17" s="2">
        <v>2194</v>
      </c>
      <c r="P17" s="2">
        <v>1586</v>
      </c>
      <c r="Q17" s="2">
        <v>1768</v>
      </c>
      <c r="R17" s="2">
        <v>598</v>
      </c>
      <c r="S17" s="2">
        <v>624</v>
      </c>
      <c r="T17" s="2">
        <v>390</v>
      </c>
      <c r="U17" s="2">
        <v>546</v>
      </c>
      <c r="V17" t="s">
        <v>157</v>
      </c>
    </row>
    <row r="18" spans="1:22">
      <c r="A18" t="s">
        <v>20</v>
      </c>
      <c r="B18" s="2">
        <v>70</v>
      </c>
      <c r="C18" s="2">
        <v>43</v>
      </c>
      <c r="D18" s="1">
        <v>82348</v>
      </c>
      <c r="E18" s="2">
        <v>0</v>
      </c>
      <c r="F18" s="2">
        <v>17</v>
      </c>
      <c r="G18" s="2">
        <v>84</v>
      </c>
      <c r="H18" s="2">
        <v>286</v>
      </c>
      <c r="I18" s="2">
        <v>56</v>
      </c>
      <c r="J18" s="2">
        <v>167</v>
      </c>
      <c r="K18" s="2">
        <v>67</v>
      </c>
      <c r="L18" s="2">
        <v>182</v>
      </c>
      <c r="M18" s="2">
        <v>201</v>
      </c>
      <c r="N18" s="2">
        <v>106</v>
      </c>
      <c r="O18" s="2">
        <v>180</v>
      </c>
      <c r="P18" s="2">
        <v>260</v>
      </c>
      <c r="Q18" s="2">
        <v>198</v>
      </c>
      <c r="R18" s="2">
        <v>101</v>
      </c>
      <c r="S18" s="2">
        <v>72</v>
      </c>
      <c r="T18" s="2">
        <v>52</v>
      </c>
      <c r="U18" s="2">
        <v>48</v>
      </c>
      <c r="V18" t="s">
        <v>157</v>
      </c>
    </row>
    <row r="19" spans="1:22">
      <c r="A19" t="s">
        <v>22</v>
      </c>
      <c r="B19" s="2">
        <v>62</v>
      </c>
      <c r="C19" s="2">
        <v>38</v>
      </c>
      <c r="D19" s="1">
        <v>47908</v>
      </c>
      <c r="E19" s="2">
        <v>560</v>
      </c>
      <c r="F19" s="1">
        <v>2016</v>
      </c>
      <c r="G19" s="1">
        <v>6496</v>
      </c>
      <c r="H19" s="1">
        <v>25760</v>
      </c>
      <c r="I19" s="1">
        <v>6469</v>
      </c>
      <c r="J19" s="1">
        <v>7280</v>
      </c>
      <c r="K19" s="1">
        <v>4480</v>
      </c>
      <c r="L19" s="2">
        <v>22288</v>
      </c>
      <c r="M19" s="2">
        <v>16800</v>
      </c>
      <c r="N19" s="2">
        <v>4368</v>
      </c>
      <c r="O19" s="2">
        <v>13104</v>
      </c>
      <c r="P19" s="2">
        <v>19712</v>
      </c>
      <c r="Q19" s="2">
        <v>20272</v>
      </c>
      <c r="R19" s="2">
        <v>15232</v>
      </c>
      <c r="S19" s="2">
        <v>7840</v>
      </c>
      <c r="T19" s="2">
        <v>5488</v>
      </c>
      <c r="U19" s="2">
        <v>5040</v>
      </c>
      <c r="V19" t="s">
        <v>157</v>
      </c>
    </row>
    <row r="20" spans="1:22">
      <c r="A20" t="s">
        <v>23</v>
      </c>
      <c r="B20" s="2">
        <v>23</v>
      </c>
      <c r="C20" s="2">
        <v>12</v>
      </c>
      <c r="D20" s="1">
        <v>15116</v>
      </c>
      <c r="E20" s="2">
        <v>0</v>
      </c>
      <c r="F20" s="2">
        <v>208</v>
      </c>
      <c r="G20" s="2">
        <v>364</v>
      </c>
      <c r="H20" s="1">
        <v>3120</v>
      </c>
      <c r="I20" s="1">
        <v>1352</v>
      </c>
      <c r="J20" s="1">
        <v>1664</v>
      </c>
      <c r="K20" s="2">
        <v>832</v>
      </c>
      <c r="L20" s="2">
        <v>1820</v>
      </c>
      <c r="M20" s="2">
        <v>988</v>
      </c>
      <c r="N20" s="2">
        <v>52</v>
      </c>
      <c r="O20" s="2">
        <v>0</v>
      </c>
      <c r="P20" s="2">
        <v>2496</v>
      </c>
      <c r="Q20" s="2">
        <v>2340</v>
      </c>
      <c r="R20" s="2">
        <v>1196</v>
      </c>
      <c r="S20" s="2">
        <v>1196</v>
      </c>
      <c r="T20" s="2">
        <v>832</v>
      </c>
      <c r="U20" s="2">
        <v>988</v>
      </c>
      <c r="V20" t="s">
        <v>157</v>
      </c>
    </row>
    <row r="21" spans="1:22">
      <c r="A21" t="s">
        <v>25</v>
      </c>
      <c r="B21" s="2">
        <v>18</v>
      </c>
      <c r="C21" s="2">
        <v>7</v>
      </c>
      <c r="D21" s="1">
        <v>4599</v>
      </c>
      <c r="E21" s="2">
        <v>0</v>
      </c>
      <c r="F21" s="2">
        <v>0</v>
      </c>
      <c r="G21" s="2">
        <v>3</v>
      </c>
      <c r="H21" s="2">
        <v>118</v>
      </c>
      <c r="I21" s="2">
        <v>28</v>
      </c>
      <c r="J21" s="2">
        <v>57</v>
      </c>
      <c r="K21" s="2">
        <v>10</v>
      </c>
      <c r="L21" s="2">
        <v>94</v>
      </c>
      <c r="M21" s="2">
        <v>39</v>
      </c>
      <c r="N21" s="2">
        <v>0</v>
      </c>
      <c r="O21" s="2">
        <v>0</v>
      </c>
      <c r="P21" s="2">
        <v>72</v>
      </c>
      <c r="Q21" s="2">
        <v>54</v>
      </c>
      <c r="R21" s="2">
        <v>53</v>
      </c>
      <c r="S21" s="2">
        <v>0</v>
      </c>
      <c r="T21" s="2">
        <v>20</v>
      </c>
      <c r="U21" s="2">
        <v>14</v>
      </c>
      <c r="V21" t="s">
        <v>157</v>
      </c>
    </row>
    <row r="22" spans="1:22">
      <c r="A22" t="s">
        <v>32</v>
      </c>
      <c r="B22" s="2">
        <v>27</v>
      </c>
      <c r="C22" s="2">
        <v>12</v>
      </c>
      <c r="D22" s="1">
        <v>14087</v>
      </c>
      <c r="E22" s="2">
        <v>52</v>
      </c>
      <c r="F22" s="2">
        <v>156</v>
      </c>
      <c r="G22" s="1">
        <v>1612</v>
      </c>
      <c r="H22" s="1">
        <v>5148</v>
      </c>
      <c r="I22" s="1">
        <v>1456</v>
      </c>
      <c r="J22" s="2">
        <v>572</v>
      </c>
      <c r="K22" s="2">
        <v>780</v>
      </c>
      <c r="L22" s="2">
        <v>4940</v>
      </c>
      <c r="M22" s="2">
        <v>3380</v>
      </c>
      <c r="N22" s="2">
        <v>1092</v>
      </c>
      <c r="O22" s="2">
        <v>3276</v>
      </c>
      <c r="P22" s="2">
        <v>4940</v>
      </c>
      <c r="Q22" s="2">
        <v>3796</v>
      </c>
      <c r="R22" s="2">
        <v>780</v>
      </c>
      <c r="S22" s="2">
        <v>780</v>
      </c>
      <c r="T22" s="2">
        <v>728</v>
      </c>
      <c r="U22" s="2">
        <v>572</v>
      </c>
      <c r="V22" t="s">
        <v>157</v>
      </c>
    </row>
    <row r="23" spans="1:22">
      <c r="A23" t="s">
        <v>40</v>
      </c>
      <c r="B23" s="2">
        <v>30</v>
      </c>
      <c r="C23" s="2">
        <v>24</v>
      </c>
      <c r="D23" s="1">
        <v>22148</v>
      </c>
      <c r="E23" s="2">
        <v>0</v>
      </c>
      <c r="F23" s="2">
        <v>104</v>
      </c>
      <c r="G23" s="1">
        <v>1248</v>
      </c>
      <c r="H23" s="1">
        <v>3718</v>
      </c>
      <c r="I23" s="2">
        <v>650</v>
      </c>
      <c r="J23" s="2">
        <v>104</v>
      </c>
      <c r="K23" s="2">
        <v>520</v>
      </c>
      <c r="L23" s="2">
        <v>2938</v>
      </c>
      <c r="M23" s="2">
        <v>1326</v>
      </c>
      <c r="N23" s="2">
        <v>650</v>
      </c>
      <c r="O23" s="2">
        <v>858</v>
      </c>
      <c r="P23" s="2">
        <v>2392</v>
      </c>
      <c r="Q23" s="2">
        <v>2470</v>
      </c>
      <c r="R23" s="2">
        <v>2132</v>
      </c>
      <c r="S23" s="2">
        <v>780</v>
      </c>
      <c r="T23" s="2">
        <v>520</v>
      </c>
      <c r="U23" s="2">
        <v>780</v>
      </c>
      <c r="V23" t="s">
        <v>157</v>
      </c>
    </row>
    <row r="24" spans="1:22">
      <c r="A24" t="s">
        <v>44</v>
      </c>
      <c r="B24" s="2">
        <v>30</v>
      </c>
      <c r="C24" s="2">
        <v>23</v>
      </c>
      <c r="D24" s="1">
        <v>22014</v>
      </c>
      <c r="E24" s="1">
        <v>1101</v>
      </c>
      <c r="F24" s="1">
        <v>1101</v>
      </c>
      <c r="G24" s="1">
        <v>4402</v>
      </c>
      <c r="H24" s="1">
        <v>14309</v>
      </c>
      <c r="I24" s="1">
        <v>1101</v>
      </c>
      <c r="J24" s="1">
        <v>2201</v>
      </c>
      <c r="K24" s="1">
        <v>6604</v>
      </c>
      <c r="L24" s="1">
        <v>13208</v>
      </c>
      <c r="M24" s="1">
        <v>6604</v>
      </c>
      <c r="N24" s="1">
        <v>6604</v>
      </c>
      <c r="O24" s="1">
        <v>16510</v>
      </c>
      <c r="P24" s="1">
        <v>19812</v>
      </c>
      <c r="Q24" s="1">
        <v>11007</v>
      </c>
      <c r="R24" s="1">
        <v>13208</v>
      </c>
      <c r="S24" s="2">
        <v>660</v>
      </c>
      <c r="T24" s="2">
        <v>220</v>
      </c>
      <c r="U24" s="1">
        <v>11007</v>
      </c>
      <c r="V24" t="s">
        <v>157</v>
      </c>
    </row>
    <row r="25" spans="1:22">
      <c r="A25" t="s">
        <v>51</v>
      </c>
      <c r="B25" s="2">
        <v>48</v>
      </c>
      <c r="C25" s="2">
        <v>33</v>
      </c>
      <c r="D25" s="1">
        <v>25033</v>
      </c>
      <c r="E25" s="2">
        <v>104</v>
      </c>
      <c r="F25" s="2">
        <v>156</v>
      </c>
      <c r="G25" s="2">
        <v>780</v>
      </c>
      <c r="H25" s="1">
        <v>4680</v>
      </c>
      <c r="I25" s="1">
        <v>1248</v>
      </c>
      <c r="J25" s="1">
        <v>1508</v>
      </c>
      <c r="K25" s="2">
        <v>832</v>
      </c>
      <c r="L25" s="2">
        <v>3536</v>
      </c>
      <c r="M25" s="2">
        <v>1664</v>
      </c>
      <c r="N25" s="2">
        <v>936</v>
      </c>
      <c r="O25" s="2">
        <v>2496</v>
      </c>
      <c r="P25" s="2">
        <v>2860</v>
      </c>
      <c r="Q25" s="2">
        <v>3848</v>
      </c>
      <c r="R25" s="2">
        <v>1872</v>
      </c>
      <c r="S25" s="2">
        <v>1716</v>
      </c>
      <c r="T25" s="2">
        <v>416</v>
      </c>
      <c r="U25" s="2">
        <v>1092</v>
      </c>
      <c r="V25" t="s">
        <v>157</v>
      </c>
    </row>
    <row r="26" spans="1:22">
      <c r="A26" t="s">
        <v>53</v>
      </c>
      <c r="B26" s="2">
        <v>46</v>
      </c>
      <c r="C26" s="2">
        <v>35</v>
      </c>
      <c r="D26" s="1">
        <v>21849</v>
      </c>
      <c r="E26" s="2">
        <v>52</v>
      </c>
      <c r="F26" s="2">
        <v>416</v>
      </c>
      <c r="G26" s="1">
        <v>1196</v>
      </c>
      <c r="H26" s="1">
        <v>3172</v>
      </c>
      <c r="I26" s="2">
        <v>884</v>
      </c>
      <c r="J26" s="1">
        <v>1508</v>
      </c>
      <c r="K26" s="2">
        <v>260</v>
      </c>
      <c r="L26" s="2">
        <v>125944</v>
      </c>
      <c r="M26" s="2">
        <v>2704</v>
      </c>
      <c r="N26" s="2">
        <v>1144</v>
      </c>
      <c r="O26" s="2">
        <v>1820</v>
      </c>
      <c r="P26" s="2">
        <v>3900</v>
      </c>
      <c r="Q26" s="2">
        <v>3276</v>
      </c>
      <c r="R26" s="2">
        <v>2288</v>
      </c>
      <c r="S26" s="2">
        <v>2288</v>
      </c>
      <c r="T26" s="2">
        <v>988</v>
      </c>
      <c r="U26" s="2">
        <v>676</v>
      </c>
      <c r="V26" t="s">
        <v>157</v>
      </c>
    </row>
    <row r="27" spans="1:22">
      <c r="A27" t="s">
        <v>57</v>
      </c>
      <c r="B27" s="2">
        <v>28</v>
      </c>
      <c r="C27" s="2">
        <v>20</v>
      </c>
      <c r="D27" s="1">
        <v>25266</v>
      </c>
      <c r="E27" s="2">
        <v>935</v>
      </c>
      <c r="F27" s="1">
        <v>1552</v>
      </c>
      <c r="G27" s="1">
        <v>6598</v>
      </c>
      <c r="H27" s="1">
        <v>12983</v>
      </c>
      <c r="I27" s="1">
        <v>3198</v>
      </c>
      <c r="J27" s="2">
        <v>317</v>
      </c>
      <c r="K27" s="1">
        <v>1584</v>
      </c>
      <c r="L27" s="2">
        <v>3894</v>
      </c>
      <c r="M27" s="2">
        <v>24212</v>
      </c>
      <c r="N27" s="2">
        <v>9845</v>
      </c>
      <c r="O27" s="2">
        <v>24233</v>
      </c>
      <c r="P27" s="2">
        <v>23111</v>
      </c>
      <c r="Q27" s="2">
        <v>5987</v>
      </c>
      <c r="R27" s="2">
        <v>3618</v>
      </c>
      <c r="S27" s="2">
        <v>6834</v>
      </c>
      <c r="T27" s="2">
        <v>2378</v>
      </c>
      <c r="U27" s="2">
        <v>15354</v>
      </c>
      <c r="V27" t="s">
        <v>157</v>
      </c>
    </row>
    <row r="28" spans="1:22">
      <c r="A28" t="s">
        <v>60</v>
      </c>
      <c r="B28" s="2">
        <v>30</v>
      </c>
      <c r="C28" s="2">
        <v>10</v>
      </c>
      <c r="D28" s="1">
        <v>14622</v>
      </c>
      <c r="E28" s="2">
        <v>0</v>
      </c>
      <c r="F28" s="2">
        <v>520</v>
      </c>
      <c r="G28" s="1">
        <v>4302</v>
      </c>
      <c r="H28" s="1">
        <v>6400</v>
      </c>
      <c r="I28" s="1">
        <v>2600</v>
      </c>
      <c r="J28" s="1">
        <v>10920</v>
      </c>
      <c r="K28" s="2">
        <v>25</v>
      </c>
      <c r="L28" s="2">
        <v>5015</v>
      </c>
      <c r="M28" s="2">
        <v>8321</v>
      </c>
      <c r="N28" s="2">
        <v>6114</v>
      </c>
      <c r="O28" s="1">
        <v>10212</v>
      </c>
      <c r="P28" s="1">
        <v>11100</v>
      </c>
      <c r="Q28" s="2">
        <v>8500</v>
      </c>
      <c r="R28" s="2">
        <v>5045</v>
      </c>
      <c r="S28" s="2">
        <v>7610</v>
      </c>
      <c r="T28" s="2">
        <v>2225</v>
      </c>
      <c r="U28" s="2">
        <v>3010</v>
      </c>
      <c r="V28" t="s">
        <v>157</v>
      </c>
    </row>
    <row r="29" spans="1:22">
      <c r="A29" t="s">
        <v>62</v>
      </c>
      <c r="B29" s="2">
        <v>26</v>
      </c>
      <c r="C29" s="2">
        <v>19</v>
      </c>
      <c r="D29" s="1">
        <v>33020</v>
      </c>
      <c r="E29" s="2">
        <v>0</v>
      </c>
      <c r="F29" s="2">
        <v>0</v>
      </c>
      <c r="G29" s="2">
        <v>324</v>
      </c>
      <c r="H29" s="2">
        <v>422</v>
      </c>
      <c r="I29" s="2">
        <v>261</v>
      </c>
      <c r="J29" s="2">
        <v>98</v>
      </c>
      <c r="K29" s="2">
        <v>0</v>
      </c>
      <c r="L29" s="2">
        <v>45</v>
      </c>
      <c r="M29" s="2">
        <v>58</v>
      </c>
      <c r="N29" s="2">
        <v>12</v>
      </c>
      <c r="O29" s="2">
        <v>103</v>
      </c>
      <c r="P29" s="2">
        <v>26</v>
      </c>
      <c r="Q29" s="2">
        <v>333</v>
      </c>
      <c r="R29" s="2">
        <v>150</v>
      </c>
      <c r="S29" s="2">
        <v>263</v>
      </c>
      <c r="T29" s="2">
        <v>105</v>
      </c>
      <c r="U29" s="2">
        <v>90</v>
      </c>
      <c r="V29" t="s">
        <v>157</v>
      </c>
    </row>
    <row r="30" spans="1:22">
      <c r="A30" s="117"/>
      <c r="B30" s="118"/>
      <c r="C30" s="118"/>
      <c r="D30" s="8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</row>
    <row r="31" spans="1:22">
      <c r="A31" s="42" t="s">
        <v>408</v>
      </c>
      <c r="B31" s="2"/>
      <c r="C31" s="2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2">
      <c r="A32" t="s">
        <v>19</v>
      </c>
      <c r="B32" s="2">
        <v>71</v>
      </c>
      <c r="C32" s="2">
        <v>39</v>
      </c>
      <c r="D32" s="1">
        <v>41258</v>
      </c>
      <c r="E32" s="2">
        <v>0</v>
      </c>
      <c r="F32" s="2">
        <v>52</v>
      </c>
      <c r="G32" s="2">
        <v>416</v>
      </c>
      <c r="H32" s="1">
        <v>3023</v>
      </c>
      <c r="I32" s="1">
        <v>1352</v>
      </c>
      <c r="J32" s="1">
        <v>1352</v>
      </c>
      <c r="K32" s="2">
        <v>572</v>
      </c>
      <c r="L32" s="2">
        <v>2288</v>
      </c>
      <c r="M32" s="2">
        <v>1092</v>
      </c>
      <c r="N32" s="2">
        <v>520</v>
      </c>
      <c r="O32" s="2">
        <v>1144</v>
      </c>
      <c r="P32" s="2">
        <v>2704</v>
      </c>
      <c r="Q32" s="2">
        <v>2444</v>
      </c>
      <c r="R32" s="2">
        <v>2340</v>
      </c>
      <c r="S32" s="2">
        <v>1560</v>
      </c>
      <c r="T32" s="2">
        <v>468</v>
      </c>
      <c r="U32" s="2">
        <v>832</v>
      </c>
      <c r="V32" t="s">
        <v>159</v>
      </c>
    </row>
    <row r="33" spans="1:22">
      <c r="A33" t="s">
        <v>26</v>
      </c>
      <c r="B33" s="2">
        <v>114</v>
      </c>
      <c r="C33" s="2">
        <v>63</v>
      </c>
      <c r="D33" s="1">
        <v>57180</v>
      </c>
      <c r="E33">
        <v>0</v>
      </c>
      <c r="F33">
        <v>0</v>
      </c>
      <c r="G33" s="2">
        <v>299</v>
      </c>
      <c r="H33" s="1">
        <v>2184</v>
      </c>
      <c r="I33" s="1">
        <v>2899</v>
      </c>
      <c r="J33" s="1">
        <v>1625</v>
      </c>
      <c r="K33" s="2">
        <v>728</v>
      </c>
      <c r="L33" s="2">
        <v>1924</v>
      </c>
      <c r="M33" s="2">
        <v>1534</v>
      </c>
      <c r="N33" s="2">
        <v>871</v>
      </c>
      <c r="O33" s="2">
        <v>1456</v>
      </c>
      <c r="P33" s="2">
        <v>2821</v>
      </c>
      <c r="Q33" s="2">
        <v>1898</v>
      </c>
      <c r="R33" s="2">
        <v>1079</v>
      </c>
      <c r="S33" s="2">
        <v>819</v>
      </c>
      <c r="T33" s="2">
        <v>780</v>
      </c>
      <c r="U33" s="2">
        <v>949</v>
      </c>
      <c r="V33" t="s">
        <v>159</v>
      </c>
    </row>
    <row r="34" spans="1:22">
      <c r="A34" t="s">
        <v>33</v>
      </c>
      <c r="B34" s="2">
        <v>51</v>
      </c>
      <c r="C34" s="2">
        <v>30</v>
      </c>
      <c r="D34" s="1">
        <v>33427</v>
      </c>
      <c r="E34" s="2">
        <v>260</v>
      </c>
      <c r="F34" s="2">
        <v>624</v>
      </c>
      <c r="G34" s="1">
        <v>3328</v>
      </c>
      <c r="H34" s="1">
        <v>16224</v>
      </c>
      <c r="I34" s="1">
        <v>6292</v>
      </c>
      <c r="J34" s="1">
        <v>5668</v>
      </c>
      <c r="K34" s="1">
        <v>2548</v>
      </c>
      <c r="L34" s="2">
        <v>10192</v>
      </c>
      <c r="M34" s="2">
        <v>10244</v>
      </c>
      <c r="N34" s="2">
        <v>3432</v>
      </c>
      <c r="O34" s="2">
        <v>7644</v>
      </c>
      <c r="P34" s="2">
        <v>14352</v>
      </c>
      <c r="Q34" s="2">
        <v>9568</v>
      </c>
      <c r="R34" s="2">
        <v>5876</v>
      </c>
      <c r="S34" s="2">
        <v>3380</v>
      </c>
      <c r="T34" s="2">
        <v>3328</v>
      </c>
      <c r="U34" s="2">
        <v>4108</v>
      </c>
      <c r="V34" t="s">
        <v>159</v>
      </c>
    </row>
    <row r="35" spans="1:22">
      <c r="A35" t="s">
        <v>36</v>
      </c>
      <c r="B35" s="2">
        <v>55</v>
      </c>
      <c r="C35" s="2">
        <v>39</v>
      </c>
      <c r="D35" s="1">
        <v>34417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1040</v>
      </c>
      <c r="M35" s="2">
        <v>1300</v>
      </c>
      <c r="N35" s="2">
        <v>104</v>
      </c>
      <c r="O35" s="2">
        <v>0</v>
      </c>
      <c r="P35" s="2">
        <v>5200</v>
      </c>
      <c r="Q35" s="2">
        <v>1040</v>
      </c>
      <c r="R35" s="2">
        <v>260</v>
      </c>
      <c r="S35" s="2">
        <v>1300</v>
      </c>
      <c r="T35" s="2">
        <v>52</v>
      </c>
      <c r="U35" s="2">
        <v>364</v>
      </c>
      <c r="V35" t="s">
        <v>159</v>
      </c>
    </row>
    <row r="36" spans="1:22">
      <c r="A36" t="s">
        <v>43</v>
      </c>
      <c r="B36" s="2">
        <v>39</v>
      </c>
      <c r="C36" s="2">
        <v>19</v>
      </c>
      <c r="D36" s="1">
        <v>32466</v>
      </c>
      <c r="E36" s="2">
        <v>286</v>
      </c>
      <c r="F36" s="2">
        <v>52</v>
      </c>
      <c r="G36" s="2">
        <v>650</v>
      </c>
      <c r="H36" s="1">
        <v>5720</v>
      </c>
      <c r="I36" s="1">
        <v>2730</v>
      </c>
      <c r="J36" s="1">
        <v>2808</v>
      </c>
      <c r="K36" s="1">
        <v>1430</v>
      </c>
      <c r="L36" s="2">
        <v>4108</v>
      </c>
      <c r="M36" s="2">
        <v>1820</v>
      </c>
      <c r="N36" s="2">
        <v>520</v>
      </c>
      <c r="O36" s="2">
        <v>780</v>
      </c>
      <c r="P36" s="2">
        <v>2496</v>
      </c>
      <c r="Q36" s="2">
        <v>2236</v>
      </c>
      <c r="R36" s="2">
        <v>1924</v>
      </c>
      <c r="S36" s="2">
        <v>1144</v>
      </c>
      <c r="T36" s="2">
        <v>442</v>
      </c>
      <c r="U36" s="2">
        <v>1118</v>
      </c>
      <c r="V36" t="s">
        <v>159</v>
      </c>
    </row>
    <row r="37" spans="1:22">
      <c r="A37" t="s">
        <v>47</v>
      </c>
      <c r="B37" s="2">
        <v>25</v>
      </c>
      <c r="C37" s="2">
        <v>12</v>
      </c>
      <c r="D37" s="1">
        <v>18995</v>
      </c>
      <c r="E37" s="2">
        <v>53</v>
      </c>
      <c r="F37" s="2">
        <v>177</v>
      </c>
      <c r="G37" s="1">
        <v>2742</v>
      </c>
      <c r="H37" s="1">
        <v>12486</v>
      </c>
      <c r="I37" s="1">
        <v>3537</v>
      </c>
      <c r="J37" s="1">
        <v>6331</v>
      </c>
      <c r="K37" s="1">
        <v>8928</v>
      </c>
      <c r="L37" s="1">
        <v>8548</v>
      </c>
      <c r="M37" s="2">
        <v>128</v>
      </c>
      <c r="N37" s="2">
        <v>380</v>
      </c>
      <c r="O37" s="1">
        <v>4749</v>
      </c>
      <c r="P37" s="1">
        <v>6648</v>
      </c>
      <c r="Q37" s="2">
        <v>8238</v>
      </c>
      <c r="R37" s="2">
        <v>8550</v>
      </c>
      <c r="S37" s="2">
        <v>62</v>
      </c>
      <c r="T37" s="1">
        <v>5697</v>
      </c>
      <c r="U37" s="1">
        <v>5699</v>
      </c>
      <c r="V37" t="s">
        <v>159</v>
      </c>
    </row>
    <row r="38" spans="1:22">
      <c r="A38" t="s">
        <v>52</v>
      </c>
      <c r="B38" s="2">
        <v>37</v>
      </c>
      <c r="C38" s="2">
        <v>23</v>
      </c>
      <c r="D38" s="1">
        <v>16308</v>
      </c>
      <c r="E38" s="2">
        <v>10</v>
      </c>
      <c r="F38" s="2">
        <v>15</v>
      </c>
      <c r="G38" s="2">
        <v>45</v>
      </c>
      <c r="H38" s="2">
        <v>750</v>
      </c>
      <c r="I38" s="2">
        <v>30</v>
      </c>
      <c r="J38" s="2">
        <v>65</v>
      </c>
      <c r="K38">
        <v>0</v>
      </c>
      <c r="L38" s="2">
        <v>523</v>
      </c>
      <c r="M38">
        <v>0</v>
      </c>
      <c r="N38">
        <v>0</v>
      </c>
      <c r="O38">
        <v>0</v>
      </c>
      <c r="P38" s="2">
        <v>125</v>
      </c>
      <c r="Q38" s="2">
        <v>625</v>
      </c>
      <c r="R38" s="2">
        <v>325</v>
      </c>
      <c r="S38" s="2">
        <v>32</v>
      </c>
      <c r="T38" s="2">
        <v>65</v>
      </c>
      <c r="U38" s="2">
        <v>178</v>
      </c>
      <c r="V38" t="s">
        <v>159</v>
      </c>
    </row>
    <row r="39" spans="1:22">
      <c r="A39" t="s">
        <v>58</v>
      </c>
      <c r="B39" s="2">
        <v>30</v>
      </c>
      <c r="C39" s="2">
        <v>11</v>
      </c>
      <c r="D39" s="1">
        <v>28492</v>
      </c>
      <c r="E39" s="2">
        <v>0</v>
      </c>
      <c r="F39" s="2">
        <v>52</v>
      </c>
      <c r="G39" s="2">
        <v>416</v>
      </c>
      <c r="H39" s="1">
        <v>3328</v>
      </c>
      <c r="I39" s="1">
        <v>1144</v>
      </c>
      <c r="J39" s="2">
        <v>988</v>
      </c>
      <c r="K39" s="2">
        <v>624</v>
      </c>
      <c r="L39" s="2">
        <v>2964</v>
      </c>
      <c r="M39" s="2">
        <v>1976</v>
      </c>
      <c r="N39" s="2">
        <v>312</v>
      </c>
      <c r="O39" s="2">
        <v>2132</v>
      </c>
      <c r="P39" s="2">
        <v>3172</v>
      </c>
      <c r="Q39" s="2">
        <v>2080</v>
      </c>
      <c r="R39" s="2">
        <v>2236</v>
      </c>
      <c r="S39" s="2">
        <v>988</v>
      </c>
      <c r="T39" s="2">
        <v>520</v>
      </c>
      <c r="U39" s="2">
        <v>988</v>
      </c>
      <c r="V39" t="s">
        <v>159</v>
      </c>
    </row>
    <row r="40" spans="1:22">
      <c r="A40" t="s">
        <v>59</v>
      </c>
      <c r="B40" s="2">
        <v>60</v>
      </c>
      <c r="C40" s="2">
        <v>37</v>
      </c>
      <c r="D40" s="1">
        <v>42892</v>
      </c>
      <c r="E40" s="2">
        <v>2</v>
      </c>
      <c r="F40" s="2">
        <v>4</v>
      </c>
      <c r="G40" s="2">
        <v>38</v>
      </c>
      <c r="H40" s="2">
        <v>328</v>
      </c>
      <c r="I40" s="2">
        <v>84</v>
      </c>
      <c r="J40" s="2">
        <v>126</v>
      </c>
      <c r="K40" s="2">
        <v>40</v>
      </c>
      <c r="L40" s="2">
        <v>240</v>
      </c>
      <c r="M40" s="2">
        <v>36</v>
      </c>
      <c r="N40" s="2">
        <v>2</v>
      </c>
      <c r="O40" s="2">
        <v>16</v>
      </c>
      <c r="P40" s="2">
        <v>250</v>
      </c>
      <c r="Q40" s="2">
        <v>214</v>
      </c>
      <c r="R40" s="2">
        <v>166</v>
      </c>
      <c r="S40" s="2">
        <v>142</v>
      </c>
      <c r="T40" s="2">
        <v>52</v>
      </c>
      <c r="U40" s="2">
        <v>64</v>
      </c>
      <c r="V40" t="s">
        <v>159</v>
      </c>
    </row>
    <row r="41" spans="1:22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</row>
    <row r="42" spans="1:22">
      <c r="A42" s="42" t="s">
        <v>409</v>
      </c>
    </row>
    <row r="43" spans="1:22">
      <c r="A43" t="s">
        <v>21</v>
      </c>
      <c r="B43" s="2">
        <v>104</v>
      </c>
      <c r="C43" s="2">
        <v>77</v>
      </c>
      <c r="D43" s="1">
        <v>89185</v>
      </c>
      <c r="E43" s="2">
        <v>208</v>
      </c>
      <c r="F43" s="2">
        <v>416</v>
      </c>
      <c r="G43" s="1">
        <v>2340</v>
      </c>
      <c r="H43" s="1">
        <v>7176</v>
      </c>
      <c r="I43" s="1">
        <v>2028</v>
      </c>
      <c r="J43" s="1">
        <v>2964</v>
      </c>
      <c r="K43" s="1">
        <v>2288</v>
      </c>
      <c r="L43" s="2">
        <v>5564</v>
      </c>
      <c r="M43" s="2">
        <v>3744</v>
      </c>
      <c r="N43" s="2">
        <v>1352</v>
      </c>
      <c r="O43" s="2">
        <v>3952</v>
      </c>
      <c r="P43" s="2">
        <v>6968</v>
      </c>
      <c r="Q43" s="2">
        <v>6344</v>
      </c>
      <c r="R43" s="2">
        <v>3796</v>
      </c>
      <c r="S43" s="2">
        <v>3120</v>
      </c>
      <c r="T43" s="2">
        <v>2028</v>
      </c>
      <c r="U43" s="2">
        <v>1924</v>
      </c>
      <c r="V43" t="s">
        <v>160</v>
      </c>
    </row>
    <row r="44" spans="1:22">
      <c r="A44" t="s">
        <v>34</v>
      </c>
      <c r="B44" s="2">
        <v>39</v>
      </c>
      <c r="C44" s="2">
        <v>20</v>
      </c>
      <c r="D44" s="1">
        <v>8612</v>
      </c>
      <c r="E44" s="2">
        <v>86</v>
      </c>
      <c r="F44" s="2">
        <v>87</v>
      </c>
      <c r="G44" s="2">
        <v>172</v>
      </c>
      <c r="H44" s="1">
        <v>6891</v>
      </c>
      <c r="I44" s="1">
        <v>1291</v>
      </c>
      <c r="J44" s="2">
        <v>85</v>
      </c>
      <c r="K44" s="1">
        <v>10045</v>
      </c>
      <c r="L44" s="1">
        <v>1291</v>
      </c>
      <c r="M44" s="2">
        <v>175</v>
      </c>
      <c r="N44" s="2">
        <v>86</v>
      </c>
      <c r="O44" s="2">
        <v>85</v>
      </c>
      <c r="P44" s="1">
        <v>1808</v>
      </c>
      <c r="Q44" s="2">
        <v>925</v>
      </c>
      <c r="R44" s="1">
        <v>2153</v>
      </c>
      <c r="S44" s="2">
        <v>430</v>
      </c>
      <c r="T44" s="2">
        <v>860</v>
      </c>
      <c r="U44" s="2">
        <v>799</v>
      </c>
      <c r="V44" t="s">
        <v>160</v>
      </c>
    </row>
    <row r="45" spans="1:22">
      <c r="A45" t="s">
        <v>48</v>
      </c>
      <c r="B45" s="2">
        <v>84</v>
      </c>
      <c r="C45" s="2">
        <v>64</v>
      </c>
      <c r="D45" s="1">
        <v>73322</v>
      </c>
      <c r="E45" s="2">
        <v>442</v>
      </c>
      <c r="F45" s="1">
        <v>1378</v>
      </c>
      <c r="G45" s="1">
        <v>4758</v>
      </c>
      <c r="H45" s="1">
        <v>14144</v>
      </c>
      <c r="I45" s="1">
        <v>4498</v>
      </c>
      <c r="J45" s="1">
        <v>6656</v>
      </c>
      <c r="K45" s="1">
        <v>2626</v>
      </c>
      <c r="L45" s="2">
        <v>9048</v>
      </c>
      <c r="M45" s="2">
        <v>6240</v>
      </c>
      <c r="N45" s="2">
        <v>3328</v>
      </c>
      <c r="O45" s="2">
        <v>1820</v>
      </c>
      <c r="P45" s="2">
        <v>11050</v>
      </c>
      <c r="Q45" s="2">
        <v>9698</v>
      </c>
      <c r="R45" s="2">
        <v>5824</v>
      </c>
      <c r="S45" s="2">
        <v>2886</v>
      </c>
      <c r="T45" s="2">
        <v>2236</v>
      </c>
      <c r="U45" s="2">
        <v>2340</v>
      </c>
      <c r="V45" t="s">
        <v>160</v>
      </c>
    </row>
    <row r="46" spans="1:22">
      <c r="A46" t="s">
        <v>49</v>
      </c>
      <c r="B46" s="2">
        <v>61</v>
      </c>
      <c r="C46" s="2">
        <v>45</v>
      </c>
      <c r="D46" s="1">
        <v>21083</v>
      </c>
      <c r="E46" s="2">
        <v>74</v>
      </c>
      <c r="F46" s="2">
        <v>175</v>
      </c>
      <c r="G46" s="1">
        <v>3151</v>
      </c>
      <c r="H46" s="1">
        <v>16833</v>
      </c>
      <c r="I46" s="2">
        <v>850</v>
      </c>
      <c r="J46" s="1">
        <v>3000</v>
      </c>
      <c r="K46" s="2">
        <v>700</v>
      </c>
      <c r="L46" s="1">
        <v>3870</v>
      </c>
      <c r="M46" s="1">
        <v>3383</v>
      </c>
      <c r="N46" s="2">
        <v>183</v>
      </c>
      <c r="O46" s="1">
        <v>5872</v>
      </c>
      <c r="P46" s="1">
        <v>6956</v>
      </c>
      <c r="Q46" s="1">
        <v>2054</v>
      </c>
      <c r="R46" s="2">
        <v>670</v>
      </c>
      <c r="S46" s="2">
        <v>932</v>
      </c>
      <c r="T46" s="2">
        <v>175</v>
      </c>
      <c r="U46" s="2">
        <v>561</v>
      </c>
      <c r="V46" t="s">
        <v>160</v>
      </c>
    </row>
    <row r="47" spans="1:22">
      <c r="A47" t="s">
        <v>55</v>
      </c>
      <c r="B47" s="2">
        <v>75</v>
      </c>
      <c r="C47" s="2">
        <v>66</v>
      </c>
      <c r="D47" s="1">
        <v>76049</v>
      </c>
      <c r="E47" s="2">
        <v>0</v>
      </c>
      <c r="F47" s="1">
        <v>2340</v>
      </c>
      <c r="G47" s="1">
        <v>7707</v>
      </c>
      <c r="H47" s="1">
        <v>35571</v>
      </c>
      <c r="I47" s="1">
        <v>16006</v>
      </c>
      <c r="J47" s="1">
        <v>13635</v>
      </c>
      <c r="K47" s="1">
        <v>4742</v>
      </c>
      <c r="L47" s="2">
        <v>29643</v>
      </c>
      <c r="M47" s="2">
        <v>13636</v>
      </c>
      <c r="N47" s="2">
        <v>5335</v>
      </c>
      <c r="O47" s="2">
        <v>16007</v>
      </c>
      <c r="P47" s="2">
        <v>46835</v>
      </c>
      <c r="Q47" s="2">
        <v>35571</v>
      </c>
      <c r="R47" s="2">
        <v>10078</v>
      </c>
      <c r="S47" s="2">
        <v>10670</v>
      </c>
      <c r="T47" s="2">
        <v>7707</v>
      </c>
      <c r="U47" s="2">
        <v>13636</v>
      </c>
      <c r="V47" t="s">
        <v>160</v>
      </c>
    </row>
    <row r="48" spans="1:22">
      <c r="A48" t="s">
        <v>56</v>
      </c>
      <c r="B48" s="2">
        <v>106</v>
      </c>
      <c r="C48" s="2">
        <v>89</v>
      </c>
      <c r="D48" s="1">
        <v>55149</v>
      </c>
      <c r="E48" s="2">
        <v>52</v>
      </c>
      <c r="F48" s="2">
        <v>260</v>
      </c>
      <c r="G48" s="1">
        <v>1482</v>
      </c>
      <c r="H48" s="1">
        <v>13130</v>
      </c>
      <c r="I48" s="1">
        <v>10485</v>
      </c>
      <c r="J48" s="1">
        <v>6760</v>
      </c>
      <c r="K48" s="1">
        <v>2678</v>
      </c>
      <c r="L48" s="2">
        <v>9802</v>
      </c>
      <c r="M48" s="2">
        <v>2808</v>
      </c>
      <c r="N48" s="2">
        <v>390</v>
      </c>
      <c r="O48" s="2">
        <v>1638</v>
      </c>
      <c r="P48" s="2">
        <v>12506</v>
      </c>
      <c r="Q48" s="2">
        <v>9074</v>
      </c>
      <c r="R48" s="2">
        <v>3567</v>
      </c>
      <c r="S48" s="2">
        <v>5382</v>
      </c>
      <c r="T48" s="2">
        <v>1716</v>
      </c>
      <c r="U48" s="2">
        <v>2158</v>
      </c>
      <c r="V48" t="s">
        <v>160</v>
      </c>
    </row>
    <row r="49" spans="1:22">
      <c r="A49" s="117"/>
      <c r="B49" s="118"/>
      <c r="C49" s="118"/>
      <c r="D49" s="88"/>
      <c r="E49" s="118"/>
      <c r="F49" s="118"/>
      <c r="G49" s="88"/>
      <c r="H49" s="88"/>
      <c r="I49" s="88"/>
      <c r="J49" s="88"/>
      <c r="K49" s="88"/>
      <c r="L49" s="118"/>
      <c r="M49" s="118"/>
      <c r="N49" s="118"/>
      <c r="O49" s="118"/>
      <c r="P49" s="118"/>
      <c r="Q49" s="118"/>
      <c r="R49" s="118"/>
      <c r="S49" s="118"/>
      <c r="T49" s="118"/>
      <c r="U49" s="118"/>
    </row>
    <row r="50" spans="1:22">
      <c r="A50" s="42" t="s">
        <v>410</v>
      </c>
      <c r="B50" s="2"/>
      <c r="C50" s="2"/>
      <c r="D50" s="1"/>
      <c r="E50" s="2"/>
      <c r="F50" s="2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2">
      <c r="A51" t="s">
        <v>35</v>
      </c>
      <c r="B51" s="2">
        <v>107</v>
      </c>
      <c r="C51" s="2">
        <v>75</v>
      </c>
      <c r="D51" s="1">
        <v>129708</v>
      </c>
      <c r="E51" s="2">
        <v>130</v>
      </c>
      <c r="F51" s="2">
        <v>624</v>
      </c>
      <c r="G51" s="1">
        <v>2184</v>
      </c>
      <c r="H51" s="1">
        <v>6578</v>
      </c>
      <c r="I51" s="1">
        <v>2444</v>
      </c>
      <c r="J51" s="1">
        <v>3614</v>
      </c>
      <c r="K51" s="1">
        <v>1950</v>
      </c>
      <c r="L51" s="1">
        <v>4212</v>
      </c>
      <c r="M51" s="1">
        <v>2132</v>
      </c>
      <c r="N51" s="2">
        <v>650</v>
      </c>
      <c r="O51" s="1">
        <v>1924</v>
      </c>
      <c r="P51" s="1">
        <v>5070</v>
      </c>
      <c r="Q51" s="1">
        <v>5096</v>
      </c>
      <c r="R51" s="1">
        <v>3068</v>
      </c>
      <c r="S51" s="1">
        <v>1950</v>
      </c>
      <c r="T51" s="2">
        <v>780</v>
      </c>
      <c r="U51" s="1">
        <v>1066</v>
      </c>
      <c r="V51" t="s">
        <v>161</v>
      </c>
    </row>
    <row r="52" spans="1:22">
      <c r="A52" t="s">
        <v>38</v>
      </c>
      <c r="B52" s="2">
        <v>115</v>
      </c>
      <c r="C52" s="2">
        <v>55</v>
      </c>
      <c r="D52" s="1">
        <v>80240</v>
      </c>
      <c r="E52" s="2">
        <v>0</v>
      </c>
      <c r="F52" s="2">
        <v>104</v>
      </c>
      <c r="G52" s="2">
        <v>364</v>
      </c>
      <c r="H52" s="1">
        <v>2756</v>
      </c>
      <c r="I52" s="1">
        <v>1300</v>
      </c>
      <c r="J52" s="1">
        <v>1508</v>
      </c>
      <c r="K52" s="2">
        <v>520</v>
      </c>
      <c r="L52" s="1">
        <v>2028</v>
      </c>
      <c r="M52" s="1">
        <v>1924</v>
      </c>
      <c r="N52" s="2">
        <v>572</v>
      </c>
      <c r="O52" s="1">
        <v>1716</v>
      </c>
      <c r="P52" s="1">
        <v>3380</v>
      </c>
      <c r="Q52" s="1">
        <v>2496</v>
      </c>
      <c r="R52" s="1">
        <v>1508</v>
      </c>
      <c r="S52" s="2">
        <v>780</v>
      </c>
      <c r="T52" s="2">
        <v>832</v>
      </c>
      <c r="U52" s="2">
        <v>624</v>
      </c>
      <c r="V52" t="s">
        <v>161</v>
      </c>
    </row>
    <row r="53" spans="1:22">
      <c r="A53" t="s">
        <v>41</v>
      </c>
      <c r="B53" s="2">
        <v>29</v>
      </c>
      <c r="C53" s="2">
        <v>13</v>
      </c>
      <c r="D53" s="1">
        <v>33319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 s="2">
        <v>0</v>
      </c>
      <c r="O53">
        <v>0</v>
      </c>
      <c r="P53" s="2">
        <v>4720</v>
      </c>
      <c r="Q53">
        <v>0</v>
      </c>
      <c r="R53">
        <v>0</v>
      </c>
      <c r="S53">
        <v>0</v>
      </c>
      <c r="T53">
        <v>0</v>
      </c>
      <c r="U53">
        <v>0</v>
      </c>
      <c r="V53" t="s">
        <v>161</v>
      </c>
    </row>
    <row r="54" spans="1:22">
      <c r="A54" t="s">
        <v>42</v>
      </c>
      <c r="B54" s="2">
        <v>206</v>
      </c>
      <c r="C54" s="2">
        <v>147</v>
      </c>
      <c r="D54" s="1">
        <v>93214</v>
      </c>
      <c r="E54" s="2">
        <v>260</v>
      </c>
      <c r="F54" s="2">
        <v>988</v>
      </c>
      <c r="G54" s="1">
        <v>7592</v>
      </c>
      <c r="H54" s="1">
        <v>23036</v>
      </c>
      <c r="I54" s="1">
        <v>9360</v>
      </c>
      <c r="J54" s="1">
        <v>9464</v>
      </c>
      <c r="K54" s="1">
        <v>6916</v>
      </c>
      <c r="L54" s="2">
        <v>19396</v>
      </c>
      <c r="M54" s="2">
        <v>13780</v>
      </c>
      <c r="N54" s="2">
        <v>7332</v>
      </c>
      <c r="O54" s="2">
        <v>15756</v>
      </c>
      <c r="P54" s="2">
        <v>24440</v>
      </c>
      <c r="Q54" s="2">
        <v>18408</v>
      </c>
      <c r="R54" s="2">
        <v>13364</v>
      </c>
      <c r="S54" s="2">
        <v>10452</v>
      </c>
      <c r="T54" s="2">
        <v>5408</v>
      </c>
      <c r="U54" s="2">
        <v>5408</v>
      </c>
      <c r="V54" t="s">
        <v>161</v>
      </c>
    </row>
    <row r="55" spans="1:22">
      <c r="A55" t="s">
        <v>45</v>
      </c>
      <c r="B55" s="2">
        <v>124</v>
      </c>
      <c r="C55" s="2">
        <v>64</v>
      </c>
      <c r="D55" s="1">
        <v>111412</v>
      </c>
      <c r="E55" s="2">
        <v>728</v>
      </c>
      <c r="F55" s="1">
        <v>2756</v>
      </c>
      <c r="G55" s="1">
        <v>14560</v>
      </c>
      <c r="H55" s="1">
        <v>50336</v>
      </c>
      <c r="I55" s="1">
        <v>13676</v>
      </c>
      <c r="J55" s="1">
        <v>14144</v>
      </c>
      <c r="K55" s="1">
        <v>6656</v>
      </c>
      <c r="L55" s="1">
        <v>39832</v>
      </c>
      <c r="M55" s="1">
        <v>29900</v>
      </c>
      <c r="N55" s="1">
        <v>13156</v>
      </c>
      <c r="O55" s="1">
        <v>30056</v>
      </c>
      <c r="P55" s="1">
        <v>39832</v>
      </c>
      <c r="Q55" s="1">
        <v>27924</v>
      </c>
      <c r="R55" s="1">
        <v>18200</v>
      </c>
      <c r="S55" s="1">
        <v>8684</v>
      </c>
      <c r="T55" s="1">
        <v>8996</v>
      </c>
      <c r="U55" s="1">
        <v>7852</v>
      </c>
      <c r="V55" t="s">
        <v>161</v>
      </c>
    </row>
    <row r="56" spans="1:22">
      <c r="A56" s="117"/>
      <c r="B56" s="118"/>
      <c r="C56" s="118"/>
      <c r="D56" s="88"/>
      <c r="E56" s="11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</row>
    <row r="57" spans="1:22">
      <c r="A57" s="42" t="s">
        <v>411</v>
      </c>
      <c r="B57" s="2"/>
      <c r="C57" s="2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2">
      <c r="A58" t="s">
        <v>18</v>
      </c>
      <c r="B58" s="2">
        <v>311</v>
      </c>
      <c r="C58" s="2">
        <v>187</v>
      </c>
      <c r="D58" s="1">
        <v>190476</v>
      </c>
      <c r="E58" s="2">
        <v>350</v>
      </c>
      <c r="F58" s="1">
        <v>1100</v>
      </c>
      <c r="G58" s="1">
        <v>4500</v>
      </c>
      <c r="H58" s="1">
        <v>16350</v>
      </c>
      <c r="I58" s="1">
        <v>7700</v>
      </c>
      <c r="J58" s="1">
        <v>7850</v>
      </c>
      <c r="K58" s="1">
        <v>4350</v>
      </c>
      <c r="L58" s="2">
        <v>12100</v>
      </c>
      <c r="M58" s="2">
        <v>12950</v>
      </c>
      <c r="N58" s="2">
        <v>5450</v>
      </c>
      <c r="O58" s="2">
        <v>12450</v>
      </c>
      <c r="P58" s="2">
        <v>19600</v>
      </c>
      <c r="Q58" s="2">
        <v>14650</v>
      </c>
      <c r="R58" s="2">
        <v>8450</v>
      </c>
      <c r="S58" s="2">
        <v>3500</v>
      </c>
      <c r="T58" s="2">
        <v>4700</v>
      </c>
      <c r="U58" s="2">
        <v>4250</v>
      </c>
      <c r="V58" t="s">
        <v>158</v>
      </c>
    </row>
    <row r="59" spans="1:22">
      <c r="A59" t="s">
        <v>24</v>
      </c>
      <c r="B59" s="2">
        <v>435</v>
      </c>
      <c r="C59" s="2">
        <v>260</v>
      </c>
      <c r="D59" s="1">
        <v>466307</v>
      </c>
      <c r="E59" s="1">
        <v>1326</v>
      </c>
      <c r="F59" s="1">
        <v>1872</v>
      </c>
      <c r="G59" s="1">
        <v>6552</v>
      </c>
      <c r="H59" s="1">
        <v>14872</v>
      </c>
      <c r="I59" s="1">
        <v>4498</v>
      </c>
      <c r="J59" s="1">
        <v>9152</v>
      </c>
      <c r="K59" s="1">
        <v>7904</v>
      </c>
      <c r="L59" s="2">
        <v>12766</v>
      </c>
      <c r="M59" s="2">
        <v>12168</v>
      </c>
      <c r="N59" s="2">
        <v>6708</v>
      </c>
      <c r="O59" s="2">
        <v>8060</v>
      </c>
      <c r="P59" s="2">
        <v>15886</v>
      </c>
      <c r="Q59" s="2">
        <v>10712</v>
      </c>
      <c r="R59" s="2">
        <v>9698</v>
      </c>
      <c r="S59" s="2">
        <v>3224</v>
      </c>
      <c r="T59" s="2">
        <v>2522</v>
      </c>
      <c r="U59" s="2">
        <v>3640</v>
      </c>
      <c r="V59" t="s">
        <v>158</v>
      </c>
    </row>
    <row r="60" spans="1:22">
      <c r="A60" t="s">
        <v>28</v>
      </c>
      <c r="B60" s="2">
        <v>222</v>
      </c>
      <c r="C60" s="2">
        <v>162</v>
      </c>
      <c r="D60" s="1">
        <v>93576</v>
      </c>
      <c r="E60" s="2">
        <v>364</v>
      </c>
      <c r="F60" s="1">
        <v>1404</v>
      </c>
      <c r="G60" s="1">
        <v>4212</v>
      </c>
      <c r="H60" s="1">
        <v>15652</v>
      </c>
      <c r="I60" s="1">
        <v>8944</v>
      </c>
      <c r="J60" s="1">
        <v>7332</v>
      </c>
      <c r="K60" s="1">
        <v>2756</v>
      </c>
      <c r="L60" s="1">
        <v>14000</v>
      </c>
      <c r="M60" s="1">
        <v>12688</v>
      </c>
      <c r="N60" s="1">
        <v>5876</v>
      </c>
      <c r="O60" s="1">
        <v>12376</v>
      </c>
      <c r="P60" s="1">
        <v>21944</v>
      </c>
      <c r="Q60" s="1">
        <v>12948</v>
      </c>
      <c r="R60" s="1">
        <v>10192</v>
      </c>
      <c r="S60" s="37" t="s">
        <v>154</v>
      </c>
      <c r="T60" s="1">
        <v>4628</v>
      </c>
      <c r="U60" s="1">
        <v>5512</v>
      </c>
      <c r="V60" t="s">
        <v>158</v>
      </c>
    </row>
    <row r="61" spans="1:22">
      <c r="A61" t="s">
        <v>30</v>
      </c>
      <c r="B61" s="2">
        <v>300</v>
      </c>
      <c r="C61" s="2">
        <v>206</v>
      </c>
      <c r="D61" s="1">
        <v>284030</v>
      </c>
      <c r="E61" s="2">
        <v>66</v>
      </c>
      <c r="F61" s="2">
        <v>159</v>
      </c>
      <c r="G61" s="2">
        <v>561</v>
      </c>
      <c r="H61" s="1">
        <v>1907</v>
      </c>
      <c r="I61" s="2">
        <v>606</v>
      </c>
      <c r="J61" s="1">
        <v>1022</v>
      </c>
      <c r="K61" s="2">
        <v>533</v>
      </c>
      <c r="L61" s="2">
        <v>1329</v>
      </c>
      <c r="M61" s="2">
        <v>710</v>
      </c>
      <c r="N61" s="2">
        <v>314</v>
      </c>
      <c r="O61" s="2">
        <v>774</v>
      </c>
      <c r="P61" s="2">
        <v>1299</v>
      </c>
      <c r="Q61" s="2">
        <v>921</v>
      </c>
      <c r="R61" s="2">
        <v>862</v>
      </c>
      <c r="S61" s="2">
        <v>372</v>
      </c>
      <c r="T61" s="2">
        <v>207</v>
      </c>
      <c r="U61" s="2">
        <v>200</v>
      </c>
      <c r="V61" t="s">
        <v>158</v>
      </c>
    </row>
    <row r="62" spans="1:22">
      <c r="A62" t="s">
        <v>31</v>
      </c>
      <c r="B62" s="2">
        <v>219</v>
      </c>
      <c r="C62" s="2">
        <v>112</v>
      </c>
      <c r="D62" s="1">
        <v>128334</v>
      </c>
      <c r="E62" s="2">
        <v>26</v>
      </c>
      <c r="F62" s="2">
        <v>286</v>
      </c>
      <c r="G62" s="1">
        <v>1248</v>
      </c>
      <c r="H62" s="1">
        <v>3588</v>
      </c>
      <c r="I62" s="1">
        <v>3120</v>
      </c>
      <c r="J62" s="1">
        <v>3900</v>
      </c>
      <c r="K62" s="1">
        <v>1404</v>
      </c>
      <c r="L62" s="1">
        <v>3354</v>
      </c>
      <c r="M62" s="1">
        <v>3302</v>
      </c>
      <c r="N62" s="1">
        <v>1378</v>
      </c>
      <c r="O62" s="1">
        <v>2496</v>
      </c>
      <c r="P62" s="1">
        <v>4316</v>
      </c>
      <c r="Q62" s="1">
        <v>3224</v>
      </c>
      <c r="R62" s="1">
        <v>1924</v>
      </c>
      <c r="S62" s="2">
        <v>572</v>
      </c>
      <c r="T62" s="2">
        <v>884</v>
      </c>
      <c r="U62" s="1">
        <v>1326</v>
      </c>
      <c r="V62" t="s">
        <v>158</v>
      </c>
    </row>
    <row r="63" spans="1:22">
      <c r="A63" s="117"/>
      <c r="B63" s="118"/>
      <c r="C63" s="118"/>
      <c r="D63" s="88"/>
      <c r="E63" s="11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</row>
    <row r="64" spans="1:22">
      <c r="A64" s="42" t="s">
        <v>162</v>
      </c>
    </row>
    <row r="65" spans="1:22">
      <c r="A65" t="s">
        <v>14</v>
      </c>
      <c r="B65" s="2">
        <v>6</v>
      </c>
      <c r="C65" s="2">
        <v>5</v>
      </c>
      <c r="D65" s="1">
        <v>5202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t="s">
        <v>156</v>
      </c>
    </row>
    <row r="66" spans="1:22">
      <c r="A66" t="s">
        <v>37</v>
      </c>
      <c r="B66" s="2">
        <v>31</v>
      </c>
      <c r="C66" s="2">
        <v>23</v>
      </c>
      <c r="D66" s="1">
        <v>17160</v>
      </c>
      <c r="E66" s="2">
        <v>624</v>
      </c>
      <c r="F66" s="1">
        <v>1248</v>
      </c>
      <c r="G66" s="1">
        <v>1248</v>
      </c>
      <c r="H66" s="1">
        <v>8424</v>
      </c>
      <c r="I66" s="1">
        <v>5616</v>
      </c>
      <c r="J66" s="1">
        <v>1248</v>
      </c>
      <c r="K66" s="2">
        <v>624</v>
      </c>
      <c r="L66" s="2">
        <v>7176</v>
      </c>
      <c r="M66" s="2">
        <v>4992</v>
      </c>
      <c r="N66" s="2">
        <v>3120</v>
      </c>
      <c r="O66" s="2">
        <v>5616</v>
      </c>
      <c r="P66" s="2">
        <v>9048</v>
      </c>
      <c r="Q66" s="2">
        <v>4056</v>
      </c>
      <c r="R66" s="2">
        <v>4680</v>
      </c>
      <c r="S66" s="2">
        <v>1248</v>
      </c>
      <c r="T66" s="2">
        <v>936</v>
      </c>
      <c r="U66" s="2">
        <v>1872</v>
      </c>
      <c r="V66" t="s">
        <v>162</v>
      </c>
    </row>
    <row r="67" spans="1:22">
      <c r="A67" s="117"/>
      <c r="B67" s="118"/>
      <c r="C67" s="118"/>
      <c r="D67" s="88"/>
      <c r="E67" s="11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</row>
    <row r="68" spans="1:22" s="8" customFormat="1">
      <c r="A68" s="8" t="s">
        <v>402</v>
      </c>
      <c r="B68" s="112">
        <f>SUM(B5:B67)</f>
        <v>3754</v>
      </c>
      <c r="C68" s="112">
        <f t="shared" ref="C68:U68" si="0">SUM(C5:C67)</f>
        <v>2400</v>
      </c>
      <c r="D68" s="112">
        <f t="shared" si="0"/>
        <v>2736599</v>
      </c>
      <c r="E68" s="112">
        <f t="shared" si="0"/>
        <v>10185</v>
      </c>
      <c r="F68" s="112">
        <f t="shared" si="0"/>
        <v>27459</v>
      </c>
      <c r="G68" s="112">
        <f t="shared" si="0"/>
        <v>109378</v>
      </c>
      <c r="H68" s="112">
        <f t="shared" si="0"/>
        <v>401828</v>
      </c>
      <c r="I68" s="112">
        <f t="shared" si="0"/>
        <v>142290</v>
      </c>
      <c r="J68" s="112">
        <f t="shared" si="0"/>
        <v>149373</v>
      </c>
      <c r="K68" s="112">
        <f t="shared" si="0"/>
        <v>93871</v>
      </c>
      <c r="L68" s="112">
        <f t="shared" si="0"/>
        <v>409872</v>
      </c>
      <c r="M68" s="112">
        <f t="shared" si="0"/>
        <v>224296</v>
      </c>
      <c r="N68" s="112">
        <f t="shared" si="0"/>
        <v>98509</v>
      </c>
      <c r="O68" s="112">
        <f t="shared" si="0"/>
        <v>231728</v>
      </c>
      <c r="P68" s="112">
        <f t="shared" si="0"/>
        <v>395042</v>
      </c>
      <c r="Q68" s="112">
        <f t="shared" si="0"/>
        <v>277628</v>
      </c>
      <c r="R68" s="112">
        <f t="shared" si="0"/>
        <v>180969</v>
      </c>
      <c r="S68" s="112">
        <f t="shared" si="0"/>
        <v>111580</v>
      </c>
      <c r="T68" s="112">
        <f t="shared" si="0"/>
        <v>74991</v>
      </c>
      <c r="U68" s="112">
        <f t="shared" si="0"/>
        <v>114478</v>
      </c>
    </row>
    <row r="71" spans="1:22">
      <c r="A71" t="s">
        <v>414</v>
      </c>
    </row>
  </sheetData>
  <mergeCells count="4">
    <mergeCell ref="C1:D1"/>
    <mergeCell ref="W1:W2"/>
    <mergeCell ref="K1:U1"/>
    <mergeCell ref="E1:I1"/>
  </mergeCells>
  <pageMargins left="0.7" right="0.7" top="0.75" bottom="0.75" header="0.3" footer="0.3"/>
  <pageSetup paperSize="5" scale="55" orientation="landscape" verticalDpi="300" r:id="rId1"/>
  <headerFooter>
    <oddHeader>&amp;C&amp;"-,Bold"&amp;14Public Library System Technology FY10</oddHeader>
    <oddFooter>&amp;LMississippi Public Library Statistics, FY10, Public Library Technology</oddFoot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A162" sqref="A162"/>
    </sheetView>
  </sheetViews>
  <sheetFormatPr defaultRowHeight="15"/>
  <cols>
    <col min="1" max="1" width="47" bestFit="1" customWidth="1"/>
    <col min="2" max="2" width="14.5703125" customWidth="1"/>
    <col min="3" max="3" width="13.28515625" bestFit="1" customWidth="1"/>
    <col min="4" max="4" width="11.140625" bestFit="1" customWidth="1"/>
    <col min="5" max="5" width="13.7109375" customWidth="1"/>
    <col min="6" max="6" width="13.28515625" bestFit="1" customWidth="1"/>
    <col min="7" max="7" width="13.85546875" bestFit="1" customWidth="1"/>
    <col min="8" max="8" width="12.7109375" customWidth="1"/>
  </cols>
  <sheetData>
    <row r="1" spans="1:8">
      <c r="B1" s="38" t="s">
        <v>163</v>
      </c>
      <c r="C1" s="39" t="s">
        <v>164</v>
      </c>
      <c r="D1" s="40" t="s">
        <v>165</v>
      </c>
      <c r="E1" s="38" t="s">
        <v>166</v>
      </c>
      <c r="F1" s="41" t="s">
        <v>164</v>
      </c>
      <c r="G1" s="40" t="s">
        <v>166</v>
      </c>
      <c r="H1" s="40" t="s">
        <v>8</v>
      </c>
    </row>
    <row r="2" spans="1:8">
      <c r="A2" s="42" t="s">
        <v>167</v>
      </c>
      <c r="B2" s="38"/>
      <c r="C2" s="39" t="s">
        <v>163</v>
      </c>
      <c r="D2" s="40" t="s">
        <v>168</v>
      </c>
      <c r="E2" s="38"/>
      <c r="F2" s="41" t="s">
        <v>166</v>
      </c>
      <c r="G2" s="40" t="s">
        <v>168</v>
      </c>
      <c r="H2" s="40" t="s">
        <v>169</v>
      </c>
    </row>
    <row r="4" spans="1:8" ht="15.75" thickBot="1">
      <c r="A4" s="46" t="s">
        <v>13</v>
      </c>
      <c r="B4" s="46" t="s">
        <v>170</v>
      </c>
      <c r="C4" s="46">
        <v>0</v>
      </c>
      <c r="D4" s="57">
        <v>69631</v>
      </c>
      <c r="E4" s="46"/>
      <c r="F4" s="46">
        <v>0</v>
      </c>
      <c r="G4" s="46">
        <v>0</v>
      </c>
      <c r="H4" s="57">
        <f>(D4+G4)</f>
        <v>69631</v>
      </c>
    </row>
    <row r="5" spans="1:8" ht="16.5" thickTop="1" thickBot="1">
      <c r="A5" s="50" t="s">
        <v>14</v>
      </c>
      <c r="B5" s="48" t="s">
        <v>171</v>
      </c>
      <c r="C5" s="67">
        <v>0</v>
      </c>
      <c r="D5" s="59">
        <v>14500</v>
      </c>
      <c r="E5" s="50" t="s">
        <v>251</v>
      </c>
      <c r="F5" s="67">
        <v>0</v>
      </c>
      <c r="G5" s="59">
        <v>65540</v>
      </c>
      <c r="H5" s="59">
        <f>(D5+G5)</f>
        <v>80040</v>
      </c>
    </row>
    <row r="6" spans="1:8" ht="16.5" thickTop="1" thickBot="1">
      <c r="A6" s="50" t="s">
        <v>15</v>
      </c>
      <c r="B6" s="50" t="s">
        <v>172</v>
      </c>
      <c r="C6" s="50">
        <v>0</v>
      </c>
      <c r="D6" s="59">
        <v>289200</v>
      </c>
      <c r="E6" s="50" t="s">
        <v>252</v>
      </c>
      <c r="F6" s="50">
        <v>0</v>
      </c>
      <c r="G6" s="59">
        <v>125647</v>
      </c>
      <c r="H6" s="59">
        <f>(D6+G6+G7+G8+G9+G10)</f>
        <v>459814</v>
      </c>
    </row>
    <row r="7" spans="1:8" ht="15.75" thickTop="1">
      <c r="E7" t="s">
        <v>253</v>
      </c>
      <c r="F7" s="2">
        <v>0</v>
      </c>
      <c r="G7" s="5">
        <v>10800</v>
      </c>
    </row>
    <row r="8" spans="1:8">
      <c r="E8" t="s">
        <v>254</v>
      </c>
      <c r="F8" s="2">
        <v>0</v>
      </c>
      <c r="G8" s="5">
        <v>2500</v>
      </c>
    </row>
    <row r="9" spans="1:8">
      <c r="E9" t="s">
        <v>255</v>
      </c>
      <c r="F9" s="2">
        <v>0</v>
      </c>
      <c r="G9" s="5">
        <v>14667</v>
      </c>
    </row>
    <row r="10" spans="1:8">
      <c r="E10" t="s">
        <v>256</v>
      </c>
      <c r="F10" s="2">
        <v>0</v>
      </c>
      <c r="G10" s="5">
        <v>17000</v>
      </c>
    </row>
    <row r="11" spans="1:8" ht="15.75" thickBot="1">
      <c r="A11" s="68" t="s">
        <v>16</v>
      </c>
      <c r="B11" s="72" t="s">
        <v>173</v>
      </c>
      <c r="C11" s="73">
        <v>0</v>
      </c>
      <c r="D11" s="74">
        <v>190500</v>
      </c>
      <c r="E11" s="72" t="s">
        <v>257</v>
      </c>
      <c r="F11" s="73">
        <v>3</v>
      </c>
      <c r="G11" s="74">
        <v>242267</v>
      </c>
      <c r="H11" s="74">
        <f>(D11+G11)</f>
        <v>432767</v>
      </c>
    </row>
    <row r="12" spans="1:8" ht="16.5" thickTop="1" thickBot="1">
      <c r="A12" s="46" t="s">
        <v>17</v>
      </c>
      <c r="B12" s="46" t="s">
        <v>174</v>
      </c>
      <c r="C12" s="69">
        <v>0</v>
      </c>
      <c r="D12" s="57">
        <v>68500</v>
      </c>
      <c r="E12" s="46" t="s">
        <v>258</v>
      </c>
      <c r="F12" s="69">
        <v>0</v>
      </c>
      <c r="G12" s="57">
        <v>1800</v>
      </c>
      <c r="H12" s="57">
        <f>(D12+G12+G13+G14)</f>
        <v>75100</v>
      </c>
    </row>
    <row r="13" spans="1:8" ht="15.75" thickTop="1">
      <c r="E13" t="s">
        <v>259</v>
      </c>
      <c r="F13" s="2">
        <v>0</v>
      </c>
      <c r="G13" s="5">
        <v>1800</v>
      </c>
    </row>
    <row r="14" spans="1:8">
      <c r="E14" t="s">
        <v>260</v>
      </c>
      <c r="F14" s="2">
        <v>0</v>
      </c>
      <c r="G14" s="5">
        <v>3000</v>
      </c>
    </row>
    <row r="15" spans="1:8" ht="15.75" thickBot="1">
      <c r="A15" s="46" t="s">
        <v>18</v>
      </c>
      <c r="B15" s="46" t="s">
        <v>175</v>
      </c>
      <c r="C15" s="69">
        <v>0</v>
      </c>
      <c r="D15" s="57">
        <v>1658719</v>
      </c>
      <c r="E15" s="46" t="s">
        <v>261</v>
      </c>
      <c r="F15" s="69">
        <v>0</v>
      </c>
      <c r="G15" s="57">
        <v>1997</v>
      </c>
      <c r="H15" s="57">
        <f>(D15+D21+D24+D26)+(G15+G16+G17+G18+G19+G20+G21+G22+G23+G24+G25+G26+G27+G28+G29)</f>
        <v>2183938</v>
      </c>
    </row>
    <row r="16" spans="1:8" ht="15.75" thickTop="1">
      <c r="E16" t="s">
        <v>262</v>
      </c>
      <c r="F16" s="2">
        <v>0</v>
      </c>
      <c r="G16" s="5">
        <v>2163</v>
      </c>
    </row>
    <row r="17" spans="1:8">
      <c r="E17" t="s">
        <v>263</v>
      </c>
      <c r="F17" s="2">
        <v>0</v>
      </c>
      <c r="G17" s="5">
        <v>1500</v>
      </c>
    </row>
    <row r="18" spans="1:8">
      <c r="E18" t="s">
        <v>264</v>
      </c>
      <c r="F18" s="2">
        <v>0</v>
      </c>
      <c r="G18" s="5">
        <v>500</v>
      </c>
    </row>
    <row r="19" spans="1:8">
      <c r="E19" t="s">
        <v>265</v>
      </c>
      <c r="F19" s="2">
        <v>0</v>
      </c>
      <c r="G19" s="5">
        <v>4000</v>
      </c>
    </row>
    <row r="20" spans="1:8">
      <c r="E20" t="s">
        <v>266</v>
      </c>
      <c r="F20" s="2">
        <v>0</v>
      </c>
      <c r="G20" s="5">
        <v>10897</v>
      </c>
    </row>
    <row r="21" spans="1:8">
      <c r="A21" t="s">
        <v>18</v>
      </c>
      <c r="B21" t="s">
        <v>176</v>
      </c>
      <c r="C21" s="2">
        <v>0</v>
      </c>
      <c r="D21" s="5">
        <v>173374</v>
      </c>
      <c r="E21" t="s">
        <v>267</v>
      </c>
      <c r="F21" s="2">
        <v>0</v>
      </c>
      <c r="G21" s="5">
        <v>13342</v>
      </c>
    </row>
    <row r="22" spans="1:8">
      <c r="E22" t="s">
        <v>268</v>
      </c>
      <c r="F22" s="2">
        <v>0</v>
      </c>
      <c r="G22" s="5">
        <v>6000</v>
      </c>
    </row>
    <row r="23" spans="1:8">
      <c r="E23" t="s">
        <v>269</v>
      </c>
      <c r="F23" s="2">
        <v>0</v>
      </c>
      <c r="G23" s="5">
        <v>500</v>
      </c>
    </row>
    <row r="24" spans="1:8">
      <c r="A24" t="s">
        <v>18</v>
      </c>
      <c r="B24" t="s">
        <v>177</v>
      </c>
      <c r="C24" s="2">
        <v>0</v>
      </c>
      <c r="D24" s="5">
        <v>144028</v>
      </c>
      <c r="E24" t="s">
        <v>270</v>
      </c>
      <c r="F24" s="2">
        <v>0</v>
      </c>
      <c r="G24" s="5">
        <v>13780</v>
      </c>
    </row>
    <row r="25" spans="1:8">
      <c r="E25" t="s">
        <v>271</v>
      </c>
      <c r="F25" s="2">
        <v>0</v>
      </c>
      <c r="G25" s="5">
        <v>10300</v>
      </c>
    </row>
    <row r="26" spans="1:8">
      <c r="A26" t="s">
        <v>18</v>
      </c>
      <c r="B26" t="s">
        <v>178</v>
      </c>
      <c r="C26" s="2">
        <v>0</v>
      </c>
      <c r="D26" s="5">
        <v>131238</v>
      </c>
      <c r="E26" t="s">
        <v>272</v>
      </c>
      <c r="F26" s="2">
        <v>0</v>
      </c>
      <c r="G26" s="5">
        <v>500</v>
      </c>
    </row>
    <row r="27" spans="1:8">
      <c r="E27" t="s">
        <v>273</v>
      </c>
      <c r="F27" s="2">
        <v>0</v>
      </c>
      <c r="G27" s="5">
        <v>100</v>
      </c>
    </row>
    <row r="28" spans="1:8">
      <c r="E28" t="s">
        <v>274</v>
      </c>
      <c r="F28" s="2">
        <v>0</v>
      </c>
      <c r="G28" s="5">
        <v>5000</v>
      </c>
    </row>
    <row r="29" spans="1:8">
      <c r="E29" t="s">
        <v>275</v>
      </c>
      <c r="F29" s="2">
        <v>0</v>
      </c>
      <c r="G29" s="5">
        <v>6000</v>
      </c>
    </row>
    <row r="30" spans="1:8" ht="15.75" thickBot="1">
      <c r="A30" s="46" t="s">
        <v>19</v>
      </c>
      <c r="B30" s="46" t="s">
        <v>179</v>
      </c>
      <c r="C30" s="69">
        <v>0</v>
      </c>
      <c r="D30" s="57">
        <v>326777</v>
      </c>
      <c r="E30" s="46" t="s">
        <v>276</v>
      </c>
      <c r="F30" s="69">
        <v>0</v>
      </c>
      <c r="G30" s="57">
        <v>250000</v>
      </c>
      <c r="H30" s="57">
        <f>(D30+G30)</f>
        <v>576777</v>
      </c>
    </row>
    <row r="31" spans="1:8" ht="16.5" thickTop="1" thickBot="1">
      <c r="A31" s="50" t="s">
        <v>20</v>
      </c>
      <c r="B31" s="50" t="s">
        <v>180</v>
      </c>
      <c r="C31" s="67">
        <v>0</v>
      </c>
      <c r="D31" s="59">
        <v>91100</v>
      </c>
      <c r="E31" s="50" t="s">
        <v>277</v>
      </c>
      <c r="F31" s="50">
        <v>0</v>
      </c>
      <c r="G31" s="59">
        <v>7563</v>
      </c>
      <c r="H31" s="59">
        <f>(D31+D32+G31+G32+G33+G34+G35)</f>
        <v>248081</v>
      </c>
    </row>
    <row r="32" spans="1:8" ht="15.75" thickTop="1">
      <c r="A32" t="s">
        <v>20</v>
      </c>
      <c r="B32" t="s">
        <v>181</v>
      </c>
      <c r="C32" s="2">
        <v>0</v>
      </c>
      <c r="D32" s="5">
        <v>59893</v>
      </c>
      <c r="E32" t="s">
        <v>278</v>
      </c>
      <c r="F32" s="2">
        <v>0</v>
      </c>
      <c r="G32" s="5">
        <v>53625</v>
      </c>
    </row>
    <row r="33" spans="1:8">
      <c r="E33" t="s">
        <v>279</v>
      </c>
      <c r="F33" s="2">
        <v>0</v>
      </c>
      <c r="G33" s="5">
        <v>3500</v>
      </c>
    </row>
    <row r="34" spans="1:8">
      <c r="E34" t="s">
        <v>280</v>
      </c>
      <c r="F34" s="2">
        <v>0</v>
      </c>
      <c r="G34" s="5">
        <v>28000</v>
      </c>
    </row>
    <row r="35" spans="1:8">
      <c r="E35" t="s">
        <v>281</v>
      </c>
      <c r="F35" s="2">
        <v>0</v>
      </c>
      <c r="G35" s="5">
        <v>4400</v>
      </c>
    </row>
    <row r="36" spans="1:8" ht="15.75" thickBot="1">
      <c r="A36" s="46" t="s">
        <v>21</v>
      </c>
      <c r="B36" s="46" t="s">
        <v>182</v>
      </c>
      <c r="C36" s="69">
        <v>1.25</v>
      </c>
      <c r="D36" s="57">
        <v>171063</v>
      </c>
      <c r="E36" s="46" t="s">
        <v>182</v>
      </c>
      <c r="F36" s="69">
        <v>0</v>
      </c>
      <c r="G36" s="57">
        <v>7500</v>
      </c>
      <c r="H36" s="57">
        <f>(D36+D38+D39+D41+G36+G37+G38+G39+G40)</f>
        <v>433283</v>
      </c>
    </row>
    <row r="37" spans="1:8" ht="15.75" thickTop="1">
      <c r="E37" t="s">
        <v>282</v>
      </c>
      <c r="F37" s="2">
        <v>0</v>
      </c>
      <c r="G37" s="5">
        <v>61391</v>
      </c>
    </row>
    <row r="38" spans="1:8">
      <c r="A38" t="s">
        <v>21</v>
      </c>
      <c r="B38" t="s">
        <v>183</v>
      </c>
      <c r="C38" s="2">
        <v>1</v>
      </c>
      <c r="D38" s="5">
        <v>61000</v>
      </c>
      <c r="E38" t="s">
        <v>283</v>
      </c>
      <c r="F38" s="2">
        <v>0</v>
      </c>
      <c r="G38" s="5">
        <v>42626</v>
      </c>
    </row>
    <row r="39" spans="1:8">
      <c r="A39" t="s">
        <v>21</v>
      </c>
      <c r="B39" t="s">
        <v>184</v>
      </c>
      <c r="C39" s="2">
        <v>1</v>
      </c>
      <c r="D39" s="5">
        <v>69000</v>
      </c>
      <c r="E39" t="s">
        <v>284</v>
      </c>
      <c r="F39" s="2">
        <v>0</v>
      </c>
      <c r="G39" s="5">
        <v>17405</v>
      </c>
    </row>
    <row r="40" spans="1:8">
      <c r="E40" t="s">
        <v>285</v>
      </c>
      <c r="F40" s="2">
        <v>0</v>
      </c>
      <c r="G40" s="5">
        <v>2748</v>
      </c>
    </row>
    <row r="41" spans="1:8">
      <c r="A41" t="s">
        <v>21</v>
      </c>
      <c r="B41" t="s">
        <v>185</v>
      </c>
      <c r="C41" s="2">
        <v>0</v>
      </c>
      <c r="D41" s="5">
        <v>550</v>
      </c>
    </row>
    <row r="42" spans="1:8" ht="15.75" thickBot="1">
      <c r="A42" s="46" t="s">
        <v>22</v>
      </c>
      <c r="B42" s="46" t="s">
        <v>186</v>
      </c>
      <c r="C42" s="69">
        <v>0</v>
      </c>
      <c r="D42" s="57">
        <v>140833</v>
      </c>
      <c r="E42" s="46" t="s">
        <v>286</v>
      </c>
      <c r="F42" s="69">
        <v>0</v>
      </c>
      <c r="G42" s="57">
        <v>10730</v>
      </c>
      <c r="H42" s="57">
        <f>(D42+D43+G42+G43+G44+G45+G46+G47)</f>
        <v>355032</v>
      </c>
    </row>
    <row r="43" spans="1:8" ht="15.75" thickTop="1">
      <c r="A43" t="s">
        <v>22</v>
      </c>
      <c r="B43" t="s">
        <v>187</v>
      </c>
      <c r="C43" s="2">
        <v>0</v>
      </c>
      <c r="D43" s="5">
        <v>100000</v>
      </c>
      <c r="E43" t="s">
        <v>287</v>
      </c>
      <c r="F43" s="2">
        <v>0</v>
      </c>
      <c r="G43" s="5">
        <v>28098</v>
      </c>
    </row>
    <row r="44" spans="1:8">
      <c r="E44" t="s">
        <v>288</v>
      </c>
      <c r="F44" s="2">
        <v>0</v>
      </c>
      <c r="G44" s="5">
        <v>4682</v>
      </c>
    </row>
    <row r="45" spans="1:8">
      <c r="E45" t="s">
        <v>289</v>
      </c>
      <c r="F45" s="2">
        <v>0</v>
      </c>
      <c r="G45" s="5">
        <v>44302</v>
      </c>
    </row>
    <row r="46" spans="1:8">
      <c r="E46" t="s">
        <v>290</v>
      </c>
      <c r="F46" s="2">
        <v>0</v>
      </c>
      <c r="G46" s="5">
        <v>19050</v>
      </c>
    </row>
    <row r="47" spans="1:8">
      <c r="E47" t="s">
        <v>291</v>
      </c>
      <c r="F47" s="2">
        <v>0</v>
      </c>
      <c r="G47" s="5">
        <v>7337</v>
      </c>
    </row>
    <row r="48" spans="1:8" ht="15.75" thickBot="1">
      <c r="A48" s="46" t="s">
        <v>23</v>
      </c>
      <c r="B48" s="46" t="s">
        <v>188</v>
      </c>
      <c r="C48" s="69">
        <v>0</v>
      </c>
      <c r="D48" s="57">
        <v>85000</v>
      </c>
      <c r="E48" s="46" t="s">
        <v>188</v>
      </c>
      <c r="F48" s="69">
        <v>1.425</v>
      </c>
      <c r="G48" s="57">
        <v>130430</v>
      </c>
      <c r="H48" s="57">
        <f>(D48+G48)</f>
        <v>215430</v>
      </c>
    </row>
    <row r="49" spans="1:8" ht="16.5" thickTop="1" thickBot="1">
      <c r="A49" s="50" t="s">
        <v>24</v>
      </c>
      <c r="B49" s="50" t="s">
        <v>189</v>
      </c>
      <c r="C49" s="50">
        <v>0</v>
      </c>
      <c r="D49" s="59">
        <v>1311000</v>
      </c>
      <c r="E49" s="50" t="s">
        <v>296</v>
      </c>
      <c r="F49" s="50">
        <v>0</v>
      </c>
      <c r="G49" s="59">
        <v>114794</v>
      </c>
      <c r="H49" s="59">
        <f>(D49+D53+D54+D58+D60+G49+G50+G51+G52+G53+G54+G55+G56+G57+G58+G59+G60)</f>
        <v>3857630</v>
      </c>
    </row>
    <row r="50" spans="1:8" ht="15.75" thickTop="1">
      <c r="E50" t="s">
        <v>297</v>
      </c>
      <c r="F50">
        <v>0</v>
      </c>
      <c r="G50" s="5">
        <v>81667</v>
      </c>
    </row>
    <row r="51" spans="1:8">
      <c r="E51" t="s">
        <v>298</v>
      </c>
      <c r="F51">
        <v>0</v>
      </c>
      <c r="G51" s="5">
        <v>273625</v>
      </c>
    </row>
    <row r="52" spans="1:8">
      <c r="E52" t="s">
        <v>302</v>
      </c>
      <c r="F52" s="2">
        <v>0.75</v>
      </c>
      <c r="G52" s="5">
        <v>300711</v>
      </c>
    </row>
    <row r="53" spans="1:8">
      <c r="A53" t="s">
        <v>24</v>
      </c>
      <c r="B53" t="s">
        <v>190</v>
      </c>
      <c r="C53">
        <v>0</v>
      </c>
      <c r="D53" s="5">
        <v>368275</v>
      </c>
      <c r="E53" t="s">
        <v>299</v>
      </c>
      <c r="F53">
        <v>0</v>
      </c>
      <c r="G53" s="5">
        <v>271949</v>
      </c>
      <c r="H53" s="5"/>
    </row>
    <row r="54" spans="1:8">
      <c r="A54" t="s">
        <v>24</v>
      </c>
      <c r="B54" t="s">
        <v>191</v>
      </c>
      <c r="C54">
        <v>0</v>
      </c>
      <c r="D54" s="5">
        <v>312748</v>
      </c>
      <c r="E54" t="s">
        <v>292</v>
      </c>
      <c r="F54">
        <v>0</v>
      </c>
      <c r="G54" s="5">
        <v>200000</v>
      </c>
    </row>
    <row r="55" spans="1:8">
      <c r="E55" t="s">
        <v>294</v>
      </c>
      <c r="F55">
        <v>0</v>
      </c>
      <c r="G55" s="5">
        <v>12082</v>
      </c>
    </row>
    <row r="56" spans="1:8">
      <c r="E56" t="s">
        <v>295</v>
      </c>
      <c r="F56">
        <v>0</v>
      </c>
      <c r="G56" s="5">
        <v>3000</v>
      </c>
    </row>
    <row r="57" spans="1:8">
      <c r="E57" t="s">
        <v>300</v>
      </c>
      <c r="F57">
        <v>0</v>
      </c>
      <c r="G57" s="5">
        <v>9000</v>
      </c>
    </row>
    <row r="58" spans="1:8">
      <c r="A58" t="s">
        <v>24</v>
      </c>
      <c r="B58" t="s">
        <v>192</v>
      </c>
      <c r="C58">
        <v>0</v>
      </c>
      <c r="D58" s="5">
        <v>167642</v>
      </c>
      <c r="E58" t="s">
        <v>293</v>
      </c>
      <c r="F58">
        <v>0</v>
      </c>
      <c r="G58" s="5">
        <v>13750</v>
      </c>
    </row>
    <row r="59" spans="1:8">
      <c r="E59" t="s">
        <v>301</v>
      </c>
      <c r="F59">
        <v>0</v>
      </c>
      <c r="G59" s="5">
        <v>86667</v>
      </c>
    </row>
    <row r="60" spans="1:8">
      <c r="A60" t="s">
        <v>24</v>
      </c>
      <c r="B60" t="s">
        <v>193</v>
      </c>
      <c r="C60">
        <v>0</v>
      </c>
      <c r="D60" s="5">
        <v>294720</v>
      </c>
      <c r="E60" t="s">
        <v>193</v>
      </c>
      <c r="F60">
        <v>0</v>
      </c>
      <c r="G60" s="5">
        <v>36000</v>
      </c>
    </row>
    <row r="61" spans="1:8" ht="15.75" thickBot="1">
      <c r="A61" s="46" t="s">
        <v>25</v>
      </c>
      <c r="B61" s="46" t="s">
        <v>194</v>
      </c>
      <c r="C61" s="46">
        <v>0</v>
      </c>
      <c r="D61" s="57">
        <v>171935</v>
      </c>
      <c r="E61" s="46" t="s">
        <v>303</v>
      </c>
      <c r="F61" s="46">
        <v>0</v>
      </c>
      <c r="G61" s="57">
        <v>175837</v>
      </c>
      <c r="H61" s="57">
        <f>(D61+G61)</f>
        <v>347772</v>
      </c>
    </row>
    <row r="62" spans="1:8" ht="16.5" thickTop="1" thickBot="1">
      <c r="A62" s="50" t="s">
        <v>26</v>
      </c>
      <c r="B62" s="50" t="s">
        <v>195</v>
      </c>
      <c r="C62" s="67">
        <v>2.57</v>
      </c>
      <c r="D62" s="59">
        <v>1087615</v>
      </c>
      <c r="E62" s="50" t="s">
        <v>304</v>
      </c>
      <c r="F62" s="67">
        <v>2.78</v>
      </c>
      <c r="G62" s="59">
        <v>297886</v>
      </c>
      <c r="H62" s="59">
        <f>(D62+D63+G62+G63)</f>
        <v>1562054</v>
      </c>
    </row>
    <row r="63" spans="1:8" ht="15.75" thickTop="1">
      <c r="C63" s="2"/>
      <c r="D63" s="5"/>
      <c r="E63" t="s">
        <v>305</v>
      </c>
      <c r="F63" s="2">
        <v>2.5</v>
      </c>
      <c r="G63" s="5">
        <v>176553</v>
      </c>
    </row>
    <row r="64" spans="1:8" ht="15.75" thickBot="1">
      <c r="A64" s="46" t="s">
        <v>27</v>
      </c>
      <c r="B64" s="46" t="s">
        <v>196</v>
      </c>
      <c r="C64" s="69">
        <v>0</v>
      </c>
      <c r="D64" s="57">
        <v>47250</v>
      </c>
      <c r="E64" s="46" t="s">
        <v>306</v>
      </c>
      <c r="F64" s="69">
        <v>0</v>
      </c>
      <c r="G64" s="57">
        <v>30500</v>
      </c>
      <c r="H64" s="57">
        <f>(D64+G64)</f>
        <v>77750</v>
      </c>
    </row>
    <row r="65" spans="1:8" ht="16.5" thickTop="1" thickBot="1">
      <c r="A65" s="50" t="s">
        <v>28</v>
      </c>
      <c r="B65" s="50" t="s">
        <v>197</v>
      </c>
      <c r="C65" s="50">
        <v>0</v>
      </c>
      <c r="D65" s="59">
        <v>908250</v>
      </c>
      <c r="E65" s="50" t="s">
        <v>307</v>
      </c>
      <c r="F65" s="50">
        <v>0</v>
      </c>
      <c r="G65" s="59">
        <v>303692</v>
      </c>
      <c r="H65" s="59">
        <f>(D65+G65+G66+G67+G68)</f>
        <v>2066942</v>
      </c>
    </row>
    <row r="66" spans="1:8" ht="15.75" thickTop="1">
      <c r="E66" t="s">
        <v>308</v>
      </c>
      <c r="F66">
        <v>0</v>
      </c>
      <c r="G66" s="5">
        <v>695000</v>
      </c>
    </row>
    <row r="67" spans="1:8">
      <c r="E67" t="s">
        <v>309</v>
      </c>
      <c r="F67">
        <v>0</v>
      </c>
      <c r="G67" s="5">
        <v>90000</v>
      </c>
    </row>
    <row r="68" spans="1:8">
      <c r="E68" t="s">
        <v>310</v>
      </c>
      <c r="F68">
        <v>0</v>
      </c>
      <c r="G68" s="5">
        <v>70000</v>
      </c>
    </row>
    <row r="69" spans="1:8" ht="15.75" thickBot="1">
      <c r="A69" s="46" t="s">
        <v>29</v>
      </c>
      <c r="B69" s="46" t="s">
        <v>198</v>
      </c>
      <c r="C69" s="69">
        <v>0</v>
      </c>
      <c r="D69" s="57">
        <v>42500</v>
      </c>
      <c r="E69" s="46" t="s">
        <v>311</v>
      </c>
      <c r="F69" s="69">
        <v>0</v>
      </c>
      <c r="G69" s="57">
        <v>11625</v>
      </c>
      <c r="H69" s="57">
        <f>(D69+G69+G70)</f>
        <v>55625</v>
      </c>
    </row>
    <row r="70" spans="1:8" ht="15.75" thickTop="1">
      <c r="E70" t="s">
        <v>312</v>
      </c>
      <c r="F70" s="2">
        <v>0</v>
      </c>
      <c r="G70" s="5">
        <v>1500</v>
      </c>
    </row>
    <row r="71" spans="1:8" ht="15.75" thickBot="1">
      <c r="A71" s="46" t="s">
        <v>31</v>
      </c>
      <c r="B71" s="46" t="s">
        <v>200</v>
      </c>
      <c r="C71" s="69">
        <v>2</v>
      </c>
      <c r="D71" s="57">
        <v>2604051</v>
      </c>
      <c r="E71" s="46" t="s">
        <v>314</v>
      </c>
      <c r="F71" s="69">
        <v>1</v>
      </c>
      <c r="G71" s="57">
        <v>302280</v>
      </c>
      <c r="H71" s="57">
        <f>(D71+D75+G71+G72+G73+G74)</f>
        <v>3364554</v>
      </c>
    </row>
    <row r="72" spans="1:8" ht="15.75" thickTop="1">
      <c r="E72" t="s">
        <v>315</v>
      </c>
      <c r="F72" s="2">
        <v>1</v>
      </c>
      <c r="G72" s="5">
        <v>92200</v>
      </c>
    </row>
    <row r="73" spans="1:8">
      <c r="E73" t="s">
        <v>316</v>
      </c>
      <c r="F73" s="2">
        <v>1</v>
      </c>
      <c r="G73" s="5">
        <v>124750</v>
      </c>
    </row>
    <row r="74" spans="1:8">
      <c r="E74" t="s">
        <v>317</v>
      </c>
      <c r="F74" s="2">
        <v>1</v>
      </c>
      <c r="G74" s="5">
        <v>118874</v>
      </c>
    </row>
    <row r="75" spans="1:8">
      <c r="A75" t="s">
        <v>31</v>
      </c>
      <c r="B75" t="s">
        <v>201</v>
      </c>
      <c r="C75" s="2">
        <v>1</v>
      </c>
      <c r="D75" s="5">
        <v>122399</v>
      </c>
    </row>
    <row r="76" spans="1:8" ht="15.75" thickBot="1">
      <c r="A76" s="46" t="s">
        <v>30</v>
      </c>
      <c r="B76" s="46" t="s">
        <v>199</v>
      </c>
      <c r="C76" s="69">
        <v>0.92700000000000005</v>
      </c>
      <c r="D76" s="57">
        <v>1492874</v>
      </c>
      <c r="E76" s="46" t="s">
        <v>313</v>
      </c>
      <c r="F76" s="69">
        <v>1.31</v>
      </c>
      <c r="G76" s="57">
        <v>1495409</v>
      </c>
      <c r="H76" s="57">
        <f>(D76+G76)</f>
        <v>2988283</v>
      </c>
    </row>
    <row r="77" spans="1:8" ht="16.5" thickTop="1" thickBot="1">
      <c r="A77" s="50" t="s">
        <v>32</v>
      </c>
      <c r="B77" s="50" t="s">
        <v>202</v>
      </c>
      <c r="C77" s="50">
        <v>0</v>
      </c>
      <c r="D77" s="59">
        <v>37334</v>
      </c>
      <c r="E77" s="50" t="s">
        <v>319</v>
      </c>
      <c r="F77" s="50">
        <v>0</v>
      </c>
      <c r="G77" s="59">
        <v>6000</v>
      </c>
      <c r="H77" s="59">
        <f>(D77+D79+G77+G78+G79+G80+G81)</f>
        <v>139984</v>
      </c>
    </row>
    <row r="78" spans="1:8" ht="15.75" thickTop="1">
      <c r="E78" t="s">
        <v>320</v>
      </c>
      <c r="F78">
        <v>0</v>
      </c>
      <c r="G78" s="5">
        <v>400</v>
      </c>
    </row>
    <row r="79" spans="1:8">
      <c r="A79" t="s">
        <v>32</v>
      </c>
      <c r="B79" t="s">
        <v>203</v>
      </c>
      <c r="C79">
        <v>0</v>
      </c>
      <c r="D79" s="5">
        <v>70000</v>
      </c>
      <c r="E79" t="s">
        <v>203</v>
      </c>
      <c r="F79">
        <v>0</v>
      </c>
      <c r="G79" s="5">
        <v>16500</v>
      </c>
    </row>
    <row r="80" spans="1:8">
      <c r="E80" t="s">
        <v>318</v>
      </c>
      <c r="F80">
        <v>0</v>
      </c>
      <c r="G80" s="5">
        <v>1750</v>
      </c>
    </row>
    <row r="81" spans="1:8">
      <c r="E81" t="s">
        <v>246</v>
      </c>
      <c r="F81">
        <v>0</v>
      </c>
      <c r="G81" s="5">
        <v>8000</v>
      </c>
    </row>
    <row r="82" spans="1:8" ht="15.75" thickBot="1">
      <c r="A82" s="46" t="s">
        <v>33</v>
      </c>
      <c r="B82" s="46" t="s">
        <v>204</v>
      </c>
      <c r="C82" s="69">
        <v>0</v>
      </c>
      <c r="D82" s="57">
        <v>571928</v>
      </c>
      <c r="E82" s="46"/>
      <c r="F82" s="69"/>
      <c r="G82" s="70"/>
      <c r="H82" s="57">
        <v>571928</v>
      </c>
    </row>
    <row r="83" spans="1:8" ht="16.5" thickTop="1" thickBot="1">
      <c r="A83" s="50" t="s">
        <v>34</v>
      </c>
      <c r="B83" s="50" t="s">
        <v>205</v>
      </c>
      <c r="C83" s="67">
        <v>0.85</v>
      </c>
      <c r="D83" s="59">
        <v>345000</v>
      </c>
      <c r="E83" s="50" t="s">
        <v>321</v>
      </c>
      <c r="F83" s="67">
        <v>0</v>
      </c>
      <c r="G83" s="59">
        <v>100000</v>
      </c>
      <c r="H83" s="59">
        <f>(D83+G83+G84+G85)</f>
        <v>496250</v>
      </c>
    </row>
    <row r="84" spans="1:8" ht="15.75" thickTop="1">
      <c r="E84" t="s">
        <v>322</v>
      </c>
      <c r="F84" s="2">
        <v>3</v>
      </c>
      <c r="G84" s="5">
        <v>50800</v>
      </c>
    </row>
    <row r="85" spans="1:8">
      <c r="E85" t="s">
        <v>323</v>
      </c>
      <c r="F85" s="2">
        <v>0</v>
      </c>
      <c r="G85" s="5">
        <v>450</v>
      </c>
    </row>
    <row r="86" spans="1:8" ht="15.75" thickBot="1">
      <c r="A86" s="46" t="s">
        <v>35</v>
      </c>
      <c r="B86" s="46" t="s">
        <v>185</v>
      </c>
      <c r="C86" s="69">
        <v>0</v>
      </c>
      <c r="D86" s="57">
        <v>429160</v>
      </c>
      <c r="E86" s="46" t="s">
        <v>324</v>
      </c>
      <c r="F86" s="69">
        <v>0</v>
      </c>
      <c r="G86" s="57">
        <v>432480</v>
      </c>
      <c r="H86" s="57">
        <f>(D86+D87+G86+G87)</f>
        <v>985140</v>
      </c>
    </row>
    <row r="87" spans="1:8" ht="15.75" thickTop="1">
      <c r="A87" t="s">
        <v>35</v>
      </c>
      <c r="B87" t="s">
        <v>206</v>
      </c>
      <c r="C87" s="2">
        <v>0</v>
      </c>
      <c r="D87" s="5">
        <v>90500</v>
      </c>
      <c r="E87" t="s">
        <v>325</v>
      </c>
      <c r="F87" s="2">
        <v>0</v>
      </c>
      <c r="G87" s="5">
        <v>33000</v>
      </c>
    </row>
    <row r="88" spans="1:8" ht="15.75" thickBot="1">
      <c r="A88" s="46" t="s">
        <v>36</v>
      </c>
      <c r="B88" s="46" t="s">
        <v>207</v>
      </c>
      <c r="C88" s="69">
        <v>1</v>
      </c>
      <c r="D88" s="57">
        <v>204017</v>
      </c>
      <c r="E88" s="46" t="s">
        <v>326</v>
      </c>
      <c r="F88" s="69">
        <v>1</v>
      </c>
      <c r="G88" s="57">
        <v>100833</v>
      </c>
      <c r="H88" s="57">
        <f>(D88+D89+D90+G88+G89+G90)</f>
        <v>513910</v>
      </c>
    </row>
    <row r="89" spans="1:8" ht="15.75" thickTop="1">
      <c r="A89" t="s">
        <v>36</v>
      </c>
      <c r="B89" t="s">
        <v>208</v>
      </c>
      <c r="C89" s="2">
        <v>0</v>
      </c>
      <c r="D89" s="5">
        <v>132000</v>
      </c>
      <c r="E89" t="s">
        <v>327</v>
      </c>
      <c r="F89" s="2">
        <v>0</v>
      </c>
      <c r="G89" s="5">
        <v>19500</v>
      </c>
    </row>
    <row r="90" spans="1:8">
      <c r="A90" t="s">
        <v>36</v>
      </c>
      <c r="B90" t="s">
        <v>209</v>
      </c>
      <c r="C90" s="2">
        <v>0</v>
      </c>
      <c r="D90" s="5">
        <v>56000</v>
      </c>
      <c r="E90" t="s">
        <v>328</v>
      </c>
      <c r="F90" s="2">
        <v>0</v>
      </c>
      <c r="G90" s="5">
        <v>1560</v>
      </c>
    </row>
    <row r="91" spans="1:8" ht="15.75" thickBot="1">
      <c r="A91" s="46" t="s">
        <v>37</v>
      </c>
      <c r="B91" s="46" t="s">
        <v>197</v>
      </c>
      <c r="C91" s="69">
        <v>0</v>
      </c>
      <c r="D91" s="70">
        <v>0</v>
      </c>
      <c r="E91" s="46" t="s">
        <v>329</v>
      </c>
      <c r="F91" s="69">
        <v>0</v>
      </c>
      <c r="G91" s="57">
        <v>331599</v>
      </c>
      <c r="H91" s="57">
        <v>331599</v>
      </c>
    </row>
    <row r="92" spans="1:8" ht="16.5" thickTop="1" thickBot="1">
      <c r="A92" s="50" t="s">
        <v>38</v>
      </c>
      <c r="B92" s="50" t="s">
        <v>210</v>
      </c>
      <c r="C92" s="50">
        <v>0</v>
      </c>
      <c r="D92" s="59">
        <v>1191853</v>
      </c>
      <c r="E92" s="50" t="s">
        <v>330</v>
      </c>
      <c r="F92" s="67">
        <v>0</v>
      </c>
      <c r="G92" s="59">
        <v>80604</v>
      </c>
      <c r="H92" s="59">
        <f>(D92+G92+G93+G94+G95)</f>
        <v>1464157</v>
      </c>
    </row>
    <row r="93" spans="1:8" ht="15.75" thickTop="1">
      <c r="E93" t="s">
        <v>331</v>
      </c>
      <c r="F93" s="2">
        <v>0</v>
      </c>
      <c r="G93" s="5">
        <v>4200</v>
      </c>
    </row>
    <row r="94" spans="1:8">
      <c r="E94" t="s">
        <v>210</v>
      </c>
      <c r="F94" s="2">
        <v>0</v>
      </c>
      <c r="G94" s="5">
        <v>85000</v>
      </c>
    </row>
    <row r="95" spans="1:8">
      <c r="E95" t="s">
        <v>332</v>
      </c>
      <c r="F95" s="2">
        <v>0</v>
      </c>
      <c r="G95" s="5">
        <v>102500</v>
      </c>
    </row>
    <row r="96" spans="1:8" ht="15.75" thickBot="1">
      <c r="A96" s="46" t="s">
        <v>39</v>
      </c>
      <c r="B96" s="46" t="s">
        <v>211</v>
      </c>
      <c r="C96" s="69">
        <v>0</v>
      </c>
      <c r="D96" s="57">
        <v>37000</v>
      </c>
      <c r="E96" s="46" t="s">
        <v>333</v>
      </c>
      <c r="F96" s="69">
        <v>0</v>
      </c>
      <c r="G96" s="57">
        <v>12000</v>
      </c>
      <c r="H96" s="57">
        <f>(D96+G96)</f>
        <v>49000</v>
      </c>
    </row>
    <row r="97" spans="1:8" ht="16.5" thickTop="1" thickBot="1">
      <c r="A97" s="50" t="s">
        <v>40</v>
      </c>
      <c r="B97" s="50" t="s">
        <v>212</v>
      </c>
      <c r="C97" s="50">
        <v>0</v>
      </c>
      <c r="D97" s="59">
        <v>142000</v>
      </c>
      <c r="E97" s="50" t="s">
        <v>334</v>
      </c>
      <c r="F97" s="50">
        <v>0</v>
      </c>
      <c r="G97" s="59">
        <v>10000</v>
      </c>
      <c r="H97" s="59">
        <f>(D97+G97)</f>
        <v>152000</v>
      </c>
    </row>
    <row r="98" spans="1:8" ht="16.5" thickTop="1" thickBot="1">
      <c r="A98" s="50" t="s">
        <v>41</v>
      </c>
      <c r="B98" s="50" t="s">
        <v>213</v>
      </c>
      <c r="C98" s="67">
        <v>1.73</v>
      </c>
      <c r="D98" s="59">
        <v>921101</v>
      </c>
      <c r="E98" s="50" t="s">
        <v>335</v>
      </c>
      <c r="F98" s="67">
        <v>0</v>
      </c>
      <c r="G98" s="71">
        <v>0</v>
      </c>
      <c r="H98" s="59">
        <v>921101</v>
      </c>
    </row>
    <row r="99" spans="1:8" ht="16.5" thickTop="1" thickBot="1">
      <c r="A99" s="50" t="s">
        <v>42</v>
      </c>
      <c r="B99" s="50" t="s">
        <v>214</v>
      </c>
      <c r="C99" s="67">
        <v>1.8</v>
      </c>
      <c r="D99" s="59">
        <v>243417</v>
      </c>
      <c r="E99" s="50" t="s">
        <v>341</v>
      </c>
      <c r="F99" s="67">
        <v>3</v>
      </c>
      <c r="G99" s="59">
        <v>147828</v>
      </c>
      <c r="H99" s="59">
        <f>(D99+D100+D101+G99+G101+G100+G102+G103+G104+G105+G106+G107+G108+G109+G110+G111+D107+D111)</f>
        <v>1431954</v>
      </c>
    </row>
    <row r="100" spans="1:8" ht="15.75" thickTop="1">
      <c r="A100" t="s">
        <v>42</v>
      </c>
      <c r="B100" t="s">
        <v>215</v>
      </c>
      <c r="C100" s="2">
        <v>1.56</v>
      </c>
      <c r="D100" s="5">
        <v>153638</v>
      </c>
      <c r="E100" t="s">
        <v>338</v>
      </c>
      <c r="F100" s="2">
        <v>0</v>
      </c>
      <c r="G100" s="5">
        <v>57556</v>
      </c>
    </row>
    <row r="101" spans="1:8">
      <c r="A101" t="s">
        <v>42</v>
      </c>
      <c r="B101" t="s">
        <v>216</v>
      </c>
      <c r="C101" s="2">
        <v>0</v>
      </c>
      <c r="D101" s="5">
        <v>166500</v>
      </c>
      <c r="E101" t="s">
        <v>339</v>
      </c>
      <c r="F101" s="2">
        <v>3</v>
      </c>
      <c r="G101" s="5">
        <v>14772</v>
      </c>
    </row>
    <row r="102" spans="1:8">
      <c r="E102" t="s">
        <v>344</v>
      </c>
      <c r="F102" s="2">
        <v>0</v>
      </c>
      <c r="G102" s="5">
        <v>24928</v>
      </c>
    </row>
    <row r="103" spans="1:8">
      <c r="E103" t="s">
        <v>345</v>
      </c>
      <c r="F103" s="2">
        <v>0</v>
      </c>
      <c r="G103" s="5">
        <v>9645</v>
      </c>
    </row>
    <row r="104" spans="1:8">
      <c r="E104" t="s">
        <v>340</v>
      </c>
      <c r="F104" s="2">
        <v>3</v>
      </c>
      <c r="G104" s="5">
        <v>15418</v>
      </c>
    </row>
    <row r="105" spans="1:8">
      <c r="E105" t="s">
        <v>342</v>
      </c>
      <c r="F105" s="2">
        <v>0</v>
      </c>
      <c r="G105" s="5">
        <v>2750</v>
      </c>
    </row>
    <row r="106" spans="1:8">
      <c r="E106" t="s">
        <v>347</v>
      </c>
      <c r="F106" s="2">
        <v>0</v>
      </c>
      <c r="G106" s="5">
        <v>14033</v>
      </c>
    </row>
    <row r="107" spans="1:8">
      <c r="A107" t="s">
        <v>42</v>
      </c>
      <c r="B107" t="s">
        <v>217</v>
      </c>
      <c r="C107" s="2">
        <v>2.5499999999999998</v>
      </c>
      <c r="D107" s="5">
        <v>126488</v>
      </c>
      <c r="E107" t="s">
        <v>336</v>
      </c>
      <c r="F107" s="2">
        <v>3</v>
      </c>
      <c r="G107" s="5">
        <v>104498</v>
      </c>
    </row>
    <row r="108" spans="1:8">
      <c r="E108" t="s">
        <v>346</v>
      </c>
      <c r="F108" s="2">
        <v>0</v>
      </c>
      <c r="G108" s="5">
        <v>43903</v>
      </c>
    </row>
    <row r="109" spans="1:8">
      <c r="E109" t="s">
        <v>337</v>
      </c>
      <c r="F109" s="2">
        <v>0</v>
      </c>
      <c r="G109" s="5">
        <v>21720</v>
      </c>
    </row>
    <row r="110" spans="1:8">
      <c r="E110" t="s">
        <v>348</v>
      </c>
      <c r="F110" s="2">
        <v>3</v>
      </c>
      <c r="G110" s="5">
        <v>58727</v>
      </c>
    </row>
    <row r="111" spans="1:8">
      <c r="A111" t="s">
        <v>42</v>
      </c>
      <c r="B111" t="s">
        <v>218</v>
      </c>
      <c r="C111" s="2">
        <v>0</v>
      </c>
      <c r="D111" s="5">
        <v>143333</v>
      </c>
      <c r="E111" t="s">
        <v>343</v>
      </c>
      <c r="F111" s="2">
        <v>0</v>
      </c>
      <c r="G111" s="5">
        <v>82800</v>
      </c>
    </row>
    <row r="112" spans="1:8" ht="15.75" thickBot="1">
      <c r="A112" s="46" t="s">
        <v>43</v>
      </c>
      <c r="B112" s="46" t="s">
        <v>219</v>
      </c>
      <c r="C112" s="69">
        <v>0</v>
      </c>
      <c r="D112" s="57">
        <v>72000</v>
      </c>
      <c r="E112" s="46"/>
      <c r="F112" s="46"/>
      <c r="G112" s="46"/>
      <c r="H112" s="57">
        <f>(D112+G113)</f>
        <v>325754</v>
      </c>
    </row>
    <row r="113" spans="1:8" ht="15.75" thickTop="1">
      <c r="E113" t="s">
        <v>349</v>
      </c>
      <c r="F113" s="2">
        <v>2.2000000000000002</v>
      </c>
      <c r="G113" s="5">
        <v>253754</v>
      </c>
    </row>
    <row r="114" spans="1:8" ht="15.75" thickBot="1">
      <c r="A114" s="46" t="s">
        <v>44</v>
      </c>
      <c r="B114" s="46" t="s">
        <v>220</v>
      </c>
      <c r="C114" s="69">
        <v>0</v>
      </c>
      <c r="D114" s="57">
        <v>216200</v>
      </c>
      <c r="E114" s="46" t="s">
        <v>350</v>
      </c>
      <c r="F114" s="69">
        <v>0</v>
      </c>
      <c r="G114" s="57">
        <v>41736</v>
      </c>
      <c r="H114" s="57">
        <f>(D114+G114)</f>
        <v>257936</v>
      </c>
    </row>
    <row r="115" spans="1:8" ht="16.5" thickTop="1" thickBot="1">
      <c r="A115" s="68" t="s">
        <v>45</v>
      </c>
      <c r="B115" s="75" t="s">
        <v>221</v>
      </c>
      <c r="C115" s="75">
        <v>0</v>
      </c>
      <c r="D115" s="76">
        <v>135000</v>
      </c>
      <c r="E115" s="77"/>
      <c r="F115" s="77"/>
      <c r="G115" s="77"/>
      <c r="H115" s="76">
        <f>(D115+D116+D117+D118+D119+G117)</f>
        <v>478259</v>
      </c>
    </row>
    <row r="116" spans="1:8" ht="15.75" thickTop="1">
      <c r="A116" t="s">
        <v>45</v>
      </c>
      <c r="B116" t="s">
        <v>222</v>
      </c>
      <c r="C116" s="2">
        <v>0</v>
      </c>
      <c r="D116" s="5">
        <v>93000</v>
      </c>
    </row>
    <row r="117" spans="1:8">
      <c r="A117" t="s">
        <v>45</v>
      </c>
      <c r="B117" t="s">
        <v>223</v>
      </c>
      <c r="C117" s="2">
        <v>0</v>
      </c>
      <c r="D117" s="5">
        <v>100000</v>
      </c>
      <c r="E117" t="s">
        <v>351</v>
      </c>
      <c r="F117">
        <v>0</v>
      </c>
      <c r="G117" s="5">
        <v>3609</v>
      </c>
    </row>
    <row r="118" spans="1:8">
      <c r="A118" t="s">
        <v>45</v>
      </c>
      <c r="B118" t="s">
        <v>224</v>
      </c>
      <c r="C118" s="2">
        <v>0</v>
      </c>
      <c r="D118" s="5">
        <v>126500</v>
      </c>
    </row>
    <row r="119" spans="1:8">
      <c r="A119" t="s">
        <v>45</v>
      </c>
      <c r="B119" t="s">
        <v>185</v>
      </c>
      <c r="C119" s="2">
        <v>0</v>
      </c>
      <c r="D119" s="5">
        <v>20150</v>
      </c>
    </row>
    <row r="120" spans="1:8" ht="15.75" thickBot="1">
      <c r="A120" s="46" t="s">
        <v>46</v>
      </c>
      <c r="B120" s="46" t="s">
        <v>225</v>
      </c>
      <c r="C120" s="69">
        <v>1</v>
      </c>
      <c r="D120" s="57">
        <v>56544</v>
      </c>
      <c r="E120" s="46" t="s">
        <v>352</v>
      </c>
      <c r="F120" s="69">
        <v>1</v>
      </c>
      <c r="G120" s="57">
        <v>9737</v>
      </c>
      <c r="H120" s="57">
        <f>(D120+G120)</f>
        <v>66281</v>
      </c>
    </row>
    <row r="121" spans="1:8" ht="16.5" thickTop="1" thickBot="1">
      <c r="A121" s="50" t="s">
        <v>47</v>
      </c>
      <c r="B121" s="50" t="s">
        <v>226</v>
      </c>
      <c r="C121" s="67">
        <v>0</v>
      </c>
      <c r="D121" s="59">
        <v>274600</v>
      </c>
      <c r="E121" s="50" t="s">
        <v>353</v>
      </c>
      <c r="F121" s="67">
        <v>2</v>
      </c>
      <c r="G121" s="59">
        <v>153392</v>
      </c>
      <c r="H121" s="59">
        <f>(D121+G121+G122)</f>
        <v>451992</v>
      </c>
    </row>
    <row r="122" spans="1:8" ht="15.75" thickTop="1">
      <c r="E122" t="s">
        <v>354</v>
      </c>
      <c r="F122" s="2">
        <v>0</v>
      </c>
      <c r="G122" s="5">
        <v>24000</v>
      </c>
    </row>
    <row r="123" spans="1:8" ht="15.75" thickBot="1">
      <c r="A123" s="46" t="s">
        <v>48</v>
      </c>
      <c r="B123" s="46" t="s">
        <v>227</v>
      </c>
      <c r="C123" s="46">
        <v>0</v>
      </c>
      <c r="D123" s="57">
        <v>330487</v>
      </c>
      <c r="E123" s="46" t="s">
        <v>355</v>
      </c>
      <c r="F123" s="46">
        <v>0</v>
      </c>
      <c r="G123" s="57">
        <v>64825</v>
      </c>
      <c r="H123" s="57">
        <f>(G123+G124+G125+D123+D124+D125)</f>
        <v>590930</v>
      </c>
    </row>
    <row r="124" spans="1:8" ht="15.75" thickTop="1">
      <c r="A124" t="s">
        <v>48</v>
      </c>
      <c r="B124" t="s">
        <v>229</v>
      </c>
      <c r="C124" s="2">
        <v>0</v>
      </c>
      <c r="D124" s="5">
        <v>93305</v>
      </c>
      <c r="E124" t="s">
        <v>356</v>
      </c>
      <c r="F124" s="2"/>
      <c r="G124" s="5">
        <v>9100</v>
      </c>
    </row>
    <row r="125" spans="1:8">
      <c r="A125" t="s">
        <v>48</v>
      </c>
      <c r="B125" t="s">
        <v>228</v>
      </c>
      <c r="C125" s="2">
        <v>0</v>
      </c>
      <c r="D125" s="5">
        <v>92205</v>
      </c>
      <c r="E125" t="s">
        <v>357</v>
      </c>
      <c r="F125" s="2"/>
      <c r="G125" s="5">
        <v>1008</v>
      </c>
    </row>
    <row r="126" spans="1:8" ht="15.75" thickBot="1">
      <c r="A126" s="46" t="s">
        <v>49</v>
      </c>
      <c r="B126" s="46" t="s">
        <v>233</v>
      </c>
      <c r="C126" s="69">
        <v>0</v>
      </c>
      <c r="D126" s="57">
        <v>72500</v>
      </c>
      <c r="E126" s="46" t="s">
        <v>358</v>
      </c>
      <c r="F126" s="69">
        <v>0</v>
      </c>
      <c r="G126" s="57">
        <v>5000</v>
      </c>
      <c r="H126" s="57">
        <f>(D126+D127+D128+D129+G126+G127+G128)</f>
        <v>313845</v>
      </c>
    </row>
    <row r="127" spans="1:8" ht="15.75" thickTop="1">
      <c r="A127" t="s">
        <v>49</v>
      </c>
      <c r="B127" t="s">
        <v>230</v>
      </c>
      <c r="C127" s="2">
        <v>0.5</v>
      </c>
      <c r="D127" s="5">
        <v>91000</v>
      </c>
      <c r="E127" t="s">
        <v>359</v>
      </c>
      <c r="F127" s="2">
        <v>0</v>
      </c>
      <c r="G127" s="5">
        <v>2845</v>
      </c>
    </row>
    <row r="128" spans="1:8">
      <c r="A128" t="s">
        <v>49</v>
      </c>
      <c r="B128" t="s">
        <v>231</v>
      </c>
      <c r="C128" s="2">
        <v>0</v>
      </c>
      <c r="D128" s="5">
        <v>65000</v>
      </c>
      <c r="E128" t="s">
        <v>360</v>
      </c>
      <c r="F128" s="2">
        <v>0</v>
      </c>
      <c r="G128" s="5">
        <v>500</v>
      </c>
    </row>
    <row r="129" spans="1:8">
      <c r="A129" t="s">
        <v>49</v>
      </c>
      <c r="B129" t="s">
        <v>232</v>
      </c>
      <c r="C129" s="2">
        <v>0</v>
      </c>
      <c r="D129" s="5">
        <v>77000</v>
      </c>
    </row>
    <row r="130" spans="1:8" ht="15.75" thickBot="1">
      <c r="A130" s="46" t="s">
        <v>50</v>
      </c>
      <c r="B130" s="46" t="s">
        <v>234</v>
      </c>
      <c r="C130" s="69">
        <v>0</v>
      </c>
      <c r="D130" s="57">
        <v>40418</v>
      </c>
      <c r="E130" s="46" t="s">
        <v>361</v>
      </c>
      <c r="F130" s="69">
        <v>0</v>
      </c>
      <c r="G130" s="57">
        <v>11000</v>
      </c>
      <c r="H130" s="57">
        <f>(D130+D131+G130)</f>
        <v>75593</v>
      </c>
    </row>
    <row r="131" spans="1:8" ht="15.75" thickTop="1">
      <c r="A131" t="s">
        <v>50</v>
      </c>
      <c r="B131" t="s">
        <v>235</v>
      </c>
      <c r="C131" s="2">
        <v>0</v>
      </c>
      <c r="D131" s="5">
        <v>24175</v>
      </c>
    </row>
    <row r="132" spans="1:8" ht="15.75" thickBot="1">
      <c r="A132" s="46" t="s">
        <v>51</v>
      </c>
      <c r="B132" s="46" t="s">
        <v>236</v>
      </c>
      <c r="C132" s="46">
        <v>0</v>
      </c>
      <c r="D132" s="57">
        <v>181500</v>
      </c>
      <c r="E132" s="46" t="s">
        <v>362</v>
      </c>
      <c r="F132" s="46">
        <v>0</v>
      </c>
      <c r="G132" s="57">
        <v>40000</v>
      </c>
      <c r="H132" s="57">
        <f>(D132+D133+G132+G133+G134)</f>
        <v>334879</v>
      </c>
    </row>
    <row r="133" spans="1:8" ht="15.75" thickTop="1">
      <c r="A133" t="s">
        <v>51</v>
      </c>
      <c r="B133" t="s">
        <v>237</v>
      </c>
      <c r="C133">
        <v>0</v>
      </c>
      <c r="D133" s="5">
        <v>95500</v>
      </c>
      <c r="E133" t="s">
        <v>222</v>
      </c>
      <c r="F133">
        <v>0</v>
      </c>
      <c r="G133" s="5">
        <v>11600</v>
      </c>
    </row>
    <row r="134" spans="1:8">
      <c r="E134" t="s">
        <v>363</v>
      </c>
      <c r="F134">
        <v>0</v>
      </c>
      <c r="G134" s="5">
        <v>6279</v>
      </c>
    </row>
    <row r="135" spans="1:8" ht="15.75" thickBot="1">
      <c r="A135" s="46" t="s">
        <v>398</v>
      </c>
      <c r="B135" s="46" t="s">
        <v>238</v>
      </c>
      <c r="C135" s="69">
        <v>0</v>
      </c>
      <c r="D135" s="57">
        <v>159999</v>
      </c>
      <c r="E135" s="46" t="s">
        <v>364</v>
      </c>
      <c r="F135" s="69">
        <v>0</v>
      </c>
      <c r="G135" s="57">
        <v>170400</v>
      </c>
      <c r="H135" s="57">
        <f>(D135+G135+G136+G137)</f>
        <v>350274</v>
      </c>
    </row>
    <row r="136" spans="1:8" ht="15.75" thickTop="1">
      <c r="E136" t="s">
        <v>365</v>
      </c>
      <c r="F136" s="2">
        <v>0</v>
      </c>
      <c r="G136" s="5">
        <v>13875</v>
      </c>
    </row>
    <row r="137" spans="1:8">
      <c r="E137" t="s">
        <v>366</v>
      </c>
      <c r="F137" s="2">
        <v>0</v>
      </c>
      <c r="G137" s="5">
        <v>6000</v>
      </c>
    </row>
    <row r="138" spans="1:8" ht="15.75" thickBot="1">
      <c r="A138" s="46" t="s">
        <v>53</v>
      </c>
      <c r="B138" s="46" t="s">
        <v>239</v>
      </c>
      <c r="C138" s="69">
        <v>0</v>
      </c>
      <c r="D138" s="57">
        <v>297742</v>
      </c>
      <c r="E138" s="46" t="s">
        <v>367</v>
      </c>
      <c r="F138" s="69">
        <v>0</v>
      </c>
      <c r="G138" s="57">
        <v>92758</v>
      </c>
      <c r="H138" s="57">
        <f>(D138+G138+G139+G140+G141+G142)</f>
        <v>416546</v>
      </c>
    </row>
    <row r="139" spans="1:8" ht="15.75" thickTop="1">
      <c r="E139" t="s">
        <v>368</v>
      </c>
      <c r="F139" s="2">
        <v>0</v>
      </c>
      <c r="G139" s="5">
        <v>9500</v>
      </c>
    </row>
    <row r="140" spans="1:8">
      <c r="E140" t="s">
        <v>369</v>
      </c>
      <c r="F140" s="2">
        <v>0</v>
      </c>
      <c r="G140" s="5">
        <v>5746</v>
      </c>
    </row>
    <row r="141" spans="1:8">
      <c r="E141" t="s">
        <v>370</v>
      </c>
      <c r="F141" s="2">
        <v>0</v>
      </c>
      <c r="G141" s="5">
        <v>4800</v>
      </c>
    </row>
    <row r="142" spans="1:8">
      <c r="E142" t="s">
        <v>371</v>
      </c>
      <c r="F142" s="2">
        <v>0</v>
      </c>
      <c r="G142" s="5">
        <v>6000</v>
      </c>
    </row>
    <row r="143" spans="1:8" ht="15.75" thickBot="1">
      <c r="A143" s="46" t="s">
        <v>54</v>
      </c>
      <c r="B143" s="46" t="s">
        <v>240</v>
      </c>
      <c r="C143" s="69">
        <v>0</v>
      </c>
      <c r="D143" s="57">
        <v>70000</v>
      </c>
      <c r="E143" s="46" t="s">
        <v>372</v>
      </c>
      <c r="F143" s="69">
        <v>0</v>
      </c>
      <c r="G143" s="57">
        <v>3600</v>
      </c>
      <c r="H143" s="57">
        <f>(D143+G143+G144)</f>
        <v>74800</v>
      </c>
    </row>
    <row r="144" spans="1:8" ht="15.75" thickTop="1">
      <c r="E144" t="s">
        <v>373</v>
      </c>
      <c r="F144" s="2">
        <v>0</v>
      </c>
      <c r="G144" s="5">
        <v>1200</v>
      </c>
    </row>
    <row r="145" spans="1:8" ht="15.75" thickBot="1">
      <c r="A145" s="46" t="s">
        <v>55</v>
      </c>
      <c r="B145" s="46" t="s">
        <v>241</v>
      </c>
      <c r="C145" s="69">
        <v>0</v>
      </c>
      <c r="D145" s="57">
        <v>716178</v>
      </c>
      <c r="E145" s="46" t="s">
        <v>374</v>
      </c>
      <c r="F145" s="69">
        <v>0</v>
      </c>
      <c r="G145" s="57">
        <v>796059</v>
      </c>
      <c r="H145" s="57">
        <f>(D145+G145+G146)</f>
        <v>1590293</v>
      </c>
    </row>
    <row r="146" spans="1:8" ht="15.75" thickTop="1">
      <c r="E146" t="s">
        <v>375</v>
      </c>
      <c r="F146" s="2">
        <v>0</v>
      </c>
      <c r="G146" s="5">
        <v>78056</v>
      </c>
    </row>
    <row r="147" spans="1:8" ht="15.75" thickBot="1">
      <c r="A147" s="46" t="s">
        <v>56</v>
      </c>
      <c r="B147" s="46" t="s">
        <v>242</v>
      </c>
      <c r="C147" s="69">
        <v>0.6</v>
      </c>
      <c r="D147" s="57">
        <v>70073</v>
      </c>
      <c r="E147" s="46" t="s">
        <v>376</v>
      </c>
      <c r="F147" s="69"/>
      <c r="G147" s="57">
        <v>30000</v>
      </c>
      <c r="H147" s="57">
        <f>(D147+D148+D151+D152+D153+G147+G148+G149+G150+G152)</f>
        <v>427873</v>
      </c>
    </row>
    <row r="148" spans="1:8" ht="15.75" thickTop="1">
      <c r="A148" t="s">
        <v>56</v>
      </c>
      <c r="B148" t="s">
        <v>243</v>
      </c>
      <c r="C148" s="2">
        <v>0</v>
      </c>
      <c r="D148" s="5">
        <v>90000</v>
      </c>
      <c r="E148" t="s">
        <v>379</v>
      </c>
      <c r="F148" s="2">
        <v>0</v>
      </c>
      <c r="G148" s="5">
        <v>2500</v>
      </c>
    </row>
    <row r="149" spans="1:8">
      <c r="E149" t="s">
        <v>380</v>
      </c>
      <c r="F149" s="2">
        <v>0</v>
      </c>
      <c r="G149" s="5">
        <v>5000</v>
      </c>
    </row>
    <row r="150" spans="1:8">
      <c r="E150" t="s">
        <v>377</v>
      </c>
      <c r="F150" s="2">
        <v>0</v>
      </c>
      <c r="G150" s="5">
        <v>82500</v>
      </c>
    </row>
    <row r="151" spans="1:8">
      <c r="A151" t="s">
        <v>56</v>
      </c>
      <c r="B151" t="s">
        <v>244</v>
      </c>
      <c r="C151" s="2">
        <v>0</v>
      </c>
      <c r="D151" s="5">
        <v>47000</v>
      </c>
    </row>
    <row r="152" spans="1:8">
      <c r="A152" t="s">
        <v>56</v>
      </c>
      <c r="B152" t="s">
        <v>245</v>
      </c>
      <c r="C152" s="2">
        <v>0</v>
      </c>
      <c r="D152" s="5">
        <v>90000</v>
      </c>
      <c r="E152" t="s">
        <v>378</v>
      </c>
      <c r="F152" s="2">
        <v>0</v>
      </c>
      <c r="G152" s="5">
        <v>8300</v>
      </c>
    </row>
    <row r="153" spans="1:8">
      <c r="A153" t="s">
        <v>56</v>
      </c>
      <c r="B153" t="s">
        <v>185</v>
      </c>
      <c r="C153" s="2">
        <v>0</v>
      </c>
      <c r="D153" s="5">
        <v>2500</v>
      </c>
    </row>
    <row r="154" spans="1:8" ht="15.75" thickBot="1">
      <c r="A154" s="46" t="s">
        <v>57</v>
      </c>
      <c r="B154" s="46" t="s">
        <v>246</v>
      </c>
      <c r="C154" s="69">
        <v>1</v>
      </c>
      <c r="D154" s="57">
        <v>137314</v>
      </c>
      <c r="E154" s="46" t="s">
        <v>381</v>
      </c>
      <c r="F154" s="69">
        <v>0</v>
      </c>
      <c r="G154" s="57">
        <v>15000</v>
      </c>
      <c r="H154" s="57">
        <f>(D154+G154)</f>
        <v>152314</v>
      </c>
    </row>
    <row r="155" spans="1:8" ht="16.5" thickTop="1" thickBot="1">
      <c r="A155" s="50" t="s">
        <v>58</v>
      </c>
      <c r="B155" s="50" t="s">
        <v>247</v>
      </c>
      <c r="C155" s="67">
        <v>1.37</v>
      </c>
      <c r="D155" s="59">
        <v>726684</v>
      </c>
      <c r="E155" s="50"/>
      <c r="F155" s="50"/>
      <c r="G155" s="50"/>
      <c r="H155" s="59">
        <v>726684</v>
      </c>
    </row>
    <row r="156" spans="1:8" ht="16.5" thickTop="1" thickBot="1">
      <c r="A156" s="50" t="s">
        <v>59</v>
      </c>
      <c r="B156" s="50" t="s">
        <v>248</v>
      </c>
      <c r="C156" s="67">
        <v>0</v>
      </c>
      <c r="D156" s="59">
        <v>381607</v>
      </c>
      <c r="E156" s="50" t="s">
        <v>382</v>
      </c>
      <c r="F156" s="67">
        <v>0</v>
      </c>
      <c r="G156" s="59">
        <v>333663</v>
      </c>
      <c r="H156" s="59">
        <f>(D156+G156)</f>
        <v>715270</v>
      </c>
    </row>
    <row r="157" spans="1:8" ht="16.5" thickTop="1" thickBot="1">
      <c r="A157" s="50" t="s">
        <v>60</v>
      </c>
      <c r="B157" s="50" t="s">
        <v>249</v>
      </c>
      <c r="C157" s="67">
        <v>1</v>
      </c>
      <c r="D157" s="59">
        <v>112000</v>
      </c>
      <c r="E157" s="50" t="s">
        <v>383</v>
      </c>
      <c r="F157" s="67">
        <v>0</v>
      </c>
      <c r="G157" s="59">
        <v>108114</v>
      </c>
      <c r="H157" s="59">
        <f>(D157+G157)</f>
        <v>220114</v>
      </c>
    </row>
    <row r="158" spans="1:8" ht="16.5" thickTop="1" thickBot="1">
      <c r="A158" s="50" t="s">
        <v>61</v>
      </c>
      <c r="B158" s="50" t="s">
        <v>171</v>
      </c>
      <c r="C158" s="67">
        <v>0</v>
      </c>
      <c r="D158" s="59">
        <v>33100</v>
      </c>
      <c r="E158" s="50" t="s">
        <v>384</v>
      </c>
      <c r="F158" s="67">
        <v>0</v>
      </c>
      <c r="G158" s="59">
        <v>3600</v>
      </c>
      <c r="H158" s="59">
        <f>(D158+G158+G159)</f>
        <v>38200</v>
      </c>
    </row>
    <row r="159" spans="1:8" ht="15.75" thickTop="1">
      <c r="E159" t="s">
        <v>385</v>
      </c>
      <c r="F159" s="2">
        <v>0</v>
      </c>
      <c r="G159" s="5">
        <v>1500</v>
      </c>
    </row>
    <row r="160" spans="1:8" ht="15.75" thickBot="1">
      <c r="A160" s="46" t="s">
        <v>62</v>
      </c>
      <c r="B160" s="46" t="s">
        <v>250</v>
      </c>
      <c r="C160" s="69">
        <v>0</v>
      </c>
      <c r="D160" s="57">
        <v>165000</v>
      </c>
      <c r="E160" s="46" t="s">
        <v>386</v>
      </c>
      <c r="F160" s="46">
        <v>0</v>
      </c>
      <c r="G160" s="57">
        <v>51000</v>
      </c>
      <c r="H160" s="57">
        <f>(D160+G160)</f>
        <v>216000</v>
      </c>
    </row>
    <row r="161" spans="2:8" ht="15.75" thickTop="1"/>
    <row r="162" spans="2:8">
      <c r="B162" s="8" t="s">
        <v>402</v>
      </c>
      <c r="C162" s="8"/>
      <c r="D162" s="62">
        <f>SUM(D4:D161)</f>
        <v>23193715</v>
      </c>
      <c r="E162" s="8"/>
      <c r="F162" s="8"/>
      <c r="G162" s="62">
        <f>SUM(G4:G161)</f>
        <v>11137648</v>
      </c>
      <c r="H162" s="62">
        <f>SUM(H4:H161)</f>
        <v>34331363</v>
      </c>
    </row>
    <row r="163" spans="2:8">
      <c r="D163" s="5"/>
      <c r="G163" s="5"/>
      <c r="H163" s="5"/>
    </row>
  </sheetData>
  <pageMargins left="0.7" right="0.7" top="0.75" bottom="0.75" header="0.3" footer="0.3"/>
  <pageSetup scale="85" orientation="landscape" verticalDpi="0" r:id="rId1"/>
  <headerFooter>
    <oddHeader>&amp;C&amp;"-,Bold"&amp;14Local Funding by City and County FY10</oddHeader>
    <oddFooter>&amp;LMississippi Public Library Statistics, FY10, Public Library System Funding by City and County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95"/>
  <sheetViews>
    <sheetView workbookViewId="0">
      <selection activeCell="A7" sqref="A7"/>
    </sheetView>
  </sheetViews>
  <sheetFormatPr defaultRowHeight="15"/>
  <cols>
    <col min="1" max="1" width="49" bestFit="1" customWidth="1"/>
    <col min="2" max="2" width="17.5703125" bestFit="1" customWidth="1"/>
    <col min="3" max="3" width="12.5703125" bestFit="1" customWidth="1"/>
    <col min="4" max="4" width="20.7109375" customWidth="1"/>
    <col min="5" max="5" width="14.85546875" style="5" bestFit="1" customWidth="1"/>
    <col min="6" max="6" width="20.7109375" style="56" bestFit="1" customWidth="1"/>
    <col min="7" max="7" width="14.7109375" style="56" customWidth="1"/>
  </cols>
  <sheetData>
    <row r="1" spans="1:7" ht="51.75">
      <c r="A1" s="42" t="s">
        <v>167</v>
      </c>
      <c r="B1" s="43" t="s">
        <v>163</v>
      </c>
      <c r="C1" s="31" t="s">
        <v>390</v>
      </c>
      <c r="D1" s="44" t="s">
        <v>401</v>
      </c>
      <c r="E1" s="44" t="s">
        <v>389</v>
      </c>
      <c r="F1" s="45" t="s">
        <v>387</v>
      </c>
      <c r="G1" s="45" t="s">
        <v>388</v>
      </c>
    </row>
    <row r="3" spans="1:7" ht="15.75" thickBot="1">
      <c r="A3" s="46" t="s">
        <v>13</v>
      </c>
      <c r="B3" s="47" t="s">
        <v>170</v>
      </c>
      <c r="C3" s="1">
        <v>7981</v>
      </c>
      <c r="D3" s="5">
        <v>69631</v>
      </c>
      <c r="E3" s="57">
        <v>66839833</v>
      </c>
      <c r="F3" s="58">
        <f>(D3/E3)</f>
        <v>1.0417590361124929E-3</v>
      </c>
      <c r="G3" s="58">
        <v>1.0417590361124929E-3</v>
      </c>
    </row>
    <row r="4" spans="1:7" ht="16.5" thickTop="1" thickBot="1">
      <c r="A4" s="169" t="s">
        <v>14</v>
      </c>
      <c r="B4" s="49" t="s">
        <v>171</v>
      </c>
      <c r="C4" s="1">
        <v>13773</v>
      </c>
      <c r="D4" s="5">
        <v>14500</v>
      </c>
      <c r="E4" s="59">
        <v>59785396</v>
      </c>
      <c r="F4" s="60">
        <f>(D4/E4)</f>
        <v>2.4253414663340191E-4</v>
      </c>
      <c r="G4" s="60">
        <v>2.4253414663340191E-4</v>
      </c>
    </row>
    <row r="5" spans="1:7" ht="16.5" thickTop="1" thickBot="1">
      <c r="A5" s="50" t="s">
        <v>15</v>
      </c>
      <c r="B5" s="51" t="s">
        <v>172</v>
      </c>
      <c r="C5" s="1">
        <v>36766</v>
      </c>
      <c r="D5" s="5">
        <v>289200</v>
      </c>
      <c r="E5" s="57">
        <v>267758821</v>
      </c>
      <c r="F5" s="58">
        <f>(D5/E5)</f>
        <v>1.0800764617946985E-3</v>
      </c>
      <c r="G5" s="58">
        <v>1.0800764617946985E-3</v>
      </c>
    </row>
    <row r="6" spans="1:7" ht="16.5" thickTop="1" thickBot="1">
      <c r="A6" s="50" t="s">
        <v>16</v>
      </c>
      <c r="B6" s="51" t="s">
        <v>173</v>
      </c>
      <c r="C6" s="1">
        <v>26936</v>
      </c>
      <c r="D6" s="5">
        <v>190500</v>
      </c>
      <c r="E6" s="59">
        <v>179577972</v>
      </c>
      <c r="F6" s="60">
        <f>(D6/E6)</f>
        <v>1.0608205331553693E-3</v>
      </c>
      <c r="G6" s="60">
        <v>1.0608205331553693E-3</v>
      </c>
    </row>
    <row r="7" spans="1:7" ht="16.5" thickTop="1" thickBot="1">
      <c r="A7" s="50" t="s">
        <v>17</v>
      </c>
      <c r="B7" s="51" t="s">
        <v>174</v>
      </c>
      <c r="C7" s="1">
        <v>10278</v>
      </c>
      <c r="D7" s="5">
        <v>68500</v>
      </c>
      <c r="E7" s="59">
        <v>72681818</v>
      </c>
      <c r="F7" s="60">
        <f>(D7/E7)</f>
        <v>9.4246404238264921E-4</v>
      </c>
      <c r="G7" s="60">
        <v>9.4246404238264921E-4</v>
      </c>
    </row>
    <row r="8" spans="1:7" ht="16.5" thickTop="1" thickBot="1">
      <c r="A8" s="169" t="s">
        <v>391</v>
      </c>
      <c r="B8" s="51" t="s">
        <v>175</v>
      </c>
      <c r="C8" s="1">
        <v>143124</v>
      </c>
      <c r="D8" s="5">
        <v>1658719</v>
      </c>
      <c r="E8" s="59">
        <v>1392294034</v>
      </c>
      <c r="F8" s="60">
        <f t="shared" ref="F8:F71" si="0">(D8/E8)</f>
        <v>1.191356825134539E-3</v>
      </c>
      <c r="G8" s="60">
        <f>(F8+F9+F10+F11)/4</f>
        <v>1.0300399010737403E-3</v>
      </c>
    </row>
    <row r="9" spans="1:7" ht="15.75" thickTop="1">
      <c r="B9" s="37" t="s">
        <v>176</v>
      </c>
      <c r="C9" s="1">
        <v>29341</v>
      </c>
      <c r="D9" s="5">
        <v>173374</v>
      </c>
      <c r="E9" s="5">
        <v>150447339</v>
      </c>
      <c r="F9" s="56">
        <f t="shared" si="0"/>
        <v>1.1523899402434762E-3</v>
      </c>
    </row>
    <row r="10" spans="1:7">
      <c r="B10" s="37" t="s">
        <v>177</v>
      </c>
      <c r="C10" s="1">
        <v>27920</v>
      </c>
      <c r="D10" s="5">
        <v>144028</v>
      </c>
      <c r="E10" s="5">
        <v>196644157</v>
      </c>
      <c r="F10" s="56">
        <f t="shared" si="0"/>
        <v>7.3242959362377594E-4</v>
      </c>
    </row>
    <row r="11" spans="1:7">
      <c r="B11" s="37" t="s">
        <v>178</v>
      </c>
      <c r="C11" s="1">
        <v>15826</v>
      </c>
      <c r="D11" s="5">
        <v>131238</v>
      </c>
      <c r="E11" s="5">
        <v>125708914</v>
      </c>
      <c r="F11" s="56">
        <f t="shared" si="0"/>
        <v>1.04398324529317E-3</v>
      </c>
    </row>
    <row r="12" spans="1:7" ht="15.75" thickBot="1">
      <c r="A12" s="46" t="s">
        <v>19</v>
      </c>
      <c r="B12" s="47" t="s">
        <v>179</v>
      </c>
      <c r="C12" s="1">
        <v>59658</v>
      </c>
      <c r="D12" s="5">
        <v>326777</v>
      </c>
      <c r="E12" s="57">
        <v>872238641</v>
      </c>
      <c r="F12" s="58">
        <f t="shared" si="0"/>
        <v>3.7464173752421498E-4</v>
      </c>
      <c r="G12" s="58">
        <v>3.7464173752421498E-4</v>
      </c>
    </row>
    <row r="13" spans="1:7" ht="16.5" thickTop="1" thickBot="1">
      <c r="A13" s="50" t="s">
        <v>20</v>
      </c>
      <c r="B13" s="51" t="s">
        <v>180</v>
      </c>
      <c r="C13" s="1">
        <v>29094</v>
      </c>
      <c r="D13" s="5">
        <v>91100</v>
      </c>
      <c r="E13" s="59">
        <v>198542614</v>
      </c>
      <c r="F13" s="60">
        <f t="shared" si="0"/>
        <v>4.5884356090929678E-4</v>
      </c>
      <c r="G13" s="60">
        <f>(F13+F14)/2</f>
        <v>4.1529485916746707E-4</v>
      </c>
    </row>
    <row r="14" spans="1:7" ht="15.75" thickTop="1">
      <c r="B14" s="37" t="s">
        <v>181</v>
      </c>
      <c r="C14" s="1">
        <v>8928</v>
      </c>
      <c r="D14" s="5">
        <v>59893</v>
      </c>
      <c r="E14" s="5">
        <v>161112627</v>
      </c>
      <c r="F14" s="56">
        <f t="shared" si="0"/>
        <v>3.7174615742563741E-4</v>
      </c>
    </row>
    <row r="15" spans="1:7" ht="15.75" thickBot="1">
      <c r="A15" s="46" t="s">
        <v>21</v>
      </c>
      <c r="B15" s="47" t="s">
        <v>182</v>
      </c>
      <c r="C15" s="1">
        <v>29248</v>
      </c>
      <c r="D15" s="5">
        <v>171063</v>
      </c>
      <c r="E15" s="57">
        <v>155369762</v>
      </c>
      <c r="F15" s="58">
        <f t="shared" si="0"/>
        <v>1.1010057413874392E-3</v>
      </c>
      <c r="G15" s="58">
        <f>(F15+F16+F17+F18)/4</f>
        <v>6.6452730628656722E-4</v>
      </c>
    </row>
    <row r="16" spans="1:7" ht="15.75" thickTop="1">
      <c r="B16" s="37" t="s">
        <v>183</v>
      </c>
      <c r="C16" s="1">
        <v>14422</v>
      </c>
      <c r="D16" s="5">
        <v>61000</v>
      </c>
      <c r="E16" s="5">
        <v>79586633</v>
      </c>
      <c r="F16" s="56">
        <f t="shared" si="0"/>
        <v>7.6646036778563057E-4</v>
      </c>
    </row>
    <row r="17" spans="1:7">
      <c r="B17" s="37" t="s">
        <v>184</v>
      </c>
      <c r="C17" s="1">
        <v>18683</v>
      </c>
      <c r="D17" s="5">
        <v>69000</v>
      </c>
      <c r="E17" s="5">
        <v>87350749</v>
      </c>
      <c r="F17" s="56">
        <f t="shared" si="0"/>
        <v>7.8991881340364925E-4</v>
      </c>
    </row>
    <row r="18" spans="1:7">
      <c r="B18" s="37" t="s">
        <v>185</v>
      </c>
      <c r="C18" s="1">
        <v>81913</v>
      </c>
      <c r="D18" s="5">
        <v>550</v>
      </c>
      <c r="E18" s="5">
        <v>759351165</v>
      </c>
      <c r="F18" s="56">
        <f t="shared" si="0"/>
        <v>7.2430256954962337E-7</v>
      </c>
    </row>
    <row r="19" spans="1:7" ht="15.75" thickBot="1">
      <c r="A19" s="46" t="s">
        <v>22</v>
      </c>
      <c r="B19" s="47" t="s">
        <v>392</v>
      </c>
      <c r="C19" s="1">
        <v>17207</v>
      </c>
      <c r="D19" s="5">
        <v>100000</v>
      </c>
      <c r="E19" s="57">
        <v>166487517</v>
      </c>
      <c r="F19" s="58">
        <f t="shared" si="0"/>
        <v>6.0064563278939404E-4</v>
      </c>
      <c r="G19" s="58">
        <f>(F19+F20)/2</f>
        <v>7.3738663511078062E-4</v>
      </c>
    </row>
    <row r="20" spans="1:7" ht="15.75" thickTop="1">
      <c r="B20" s="37" t="s">
        <v>186</v>
      </c>
      <c r="C20" s="1">
        <v>17940</v>
      </c>
      <c r="D20" s="5">
        <v>140833</v>
      </c>
      <c r="E20" s="5">
        <v>161112627</v>
      </c>
      <c r="F20" s="56">
        <f t="shared" si="0"/>
        <v>8.741276374321672E-4</v>
      </c>
    </row>
    <row r="21" spans="1:7" ht="15.75" thickBot="1">
      <c r="A21" s="46" t="s">
        <v>23</v>
      </c>
      <c r="B21" s="47" t="s">
        <v>188</v>
      </c>
      <c r="C21" s="1">
        <v>23046</v>
      </c>
      <c r="D21" s="5">
        <v>85000</v>
      </c>
      <c r="E21" s="57">
        <v>169263237</v>
      </c>
      <c r="F21" s="58">
        <f t="shared" si="0"/>
        <v>5.0217638222291587E-4</v>
      </c>
      <c r="G21" s="58">
        <v>5.0217638222291587E-4</v>
      </c>
    </row>
    <row r="22" spans="1:7" ht="16.5" thickTop="1" thickBot="1">
      <c r="A22" s="50" t="s">
        <v>24</v>
      </c>
      <c r="B22" s="51" t="s">
        <v>189</v>
      </c>
      <c r="C22" s="1">
        <v>158719</v>
      </c>
      <c r="D22" s="5">
        <v>1311000</v>
      </c>
      <c r="E22" s="59">
        <v>1491590360</v>
      </c>
      <c r="F22" s="60">
        <f t="shared" si="0"/>
        <v>8.7892764337790439E-4</v>
      </c>
      <c r="G22" s="60">
        <f>(F22+F23+F24+F25+F26)/5</f>
        <v>1.0164010249039907E-3</v>
      </c>
    </row>
    <row r="23" spans="1:7" ht="15.75" thickTop="1">
      <c r="B23" s="37" t="s">
        <v>190</v>
      </c>
      <c r="C23" s="1">
        <v>43975</v>
      </c>
      <c r="D23" s="5">
        <v>368275</v>
      </c>
      <c r="E23" s="5">
        <v>466790655</v>
      </c>
      <c r="F23" s="56">
        <f t="shared" si="0"/>
        <v>7.8895109843190843E-4</v>
      </c>
    </row>
    <row r="24" spans="1:7">
      <c r="B24" s="37" t="s">
        <v>191</v>
      </c>
      <c r="C24" s="1">
        <v>35245</v>
      </c>
      <c r="D24" s="5">
        <v>312748</v>
      </c>
      <c r="E24" s="5">
        <v>261803548</v>
      </c>
      <c r="F24" s="56">
        <f t="shared" si="0"/>
        <v>1.1945903804176099E-3</v>
      </c>
    </row>
    <row r="25" spans="1:7">
      <c r="B25" s="37" t="s">
        <v>192</v>
      </c>
      <c r="C25" s="1">
        <v>27337</v>
      </c>
      <c r="D25" s="5">
        <v>167642</v>
      </c>
      <c r="E25" s="5">
        <v>162722268</v>
      </c>
      <c r="F25" s="56">
        <f t="shared" si="0"/>
        <v>1.0302339197976271E-3</v>
      </c>
    </row>
    <row r="26" spans="1:7">
      <c r="B26" s="37" t="s">
        <v>193</v>
      </c>
      <c r="C26" s="1">
        <v>10436</v>
      </c>
      <c r="D26" s="5">
        <v>294720</v>
      </c>
      <c r="E26" s="5">
        <v>247809202</v>
      </c>
      <c r="F26" s="56">
        <f t="shared" si="0"/>
        <v>1.1893020824949028E-3</v>
      </c>
    </row>
    <row r="27" spans="1:7" ht="15.75" thickBot="1">
      <c r="A27" s="46" t="s">
        <v>25</v>
      </c>
      <c r="B27" s="47" t="s">
        <v>194</v>
      </c>
      <c r="C27" s="1">
        <v>34563</v>
      </c>
      <c r="D27" s="5">
        <v>171935</v>
      </c>
      <c r="E27" s="57">
        <v>216881649</v>
      </c>
      <c r="F27" s="58">
        <f t="shared" si="0"/>
        <v>7.9275955707990768E-4</v>
      </c>
      <c r="G27" s="58">
        <v>7.9275955707990768E-4</v>
      </c>
    </row>
    <row r="28" spans="1:7" ht="16.5" thickTop="1" thickBot="1">
      <c r="A28" s="50" t="s">
        <v>26</v>
      </c>
      <c r="B28" s="51" t="s">
        <v>393</v>
      </c>
      <c r="C28" s="1">
        <v>40962</v>
      </c>
      <c r="D28" s="5">
        <v>1087615</v>
      </c>
      <c r="E28" s="59">
        <v>551050443</v>
      </c>
      <c r="F28" s="60">
        <f t="shared" si="0"/>
        <v>1.9737122323663569E-3</v>
      </c>
      <c r="G28" s="60">
        <v>1.9737122323663569E-3</v>
      </c>
    </row>
    <row r="29" spans="1:7" ht="16.5" thickTop="1" thickBot="1">
      <c r="A29" s="48" t="s">
        <v>27</v>
      </c>
      <c r="B29" s="51" t="s">
        <v>196</v>
      </c>
      <c r="C29" s="1">
        <v>10755</v>
      </c>
      <c r="D29" s="5">
        <v>47250</v>
      </c>
      <c r="E29" s="59">
        <v>67655312</v>
      </c>
      <c r="F29" s="60">
        <f t="shared" si="0"/>
        <v>6.9839305448772451E-4</v>
      </c>
      <c r="G29" s="60">
        <v>6.9839305448772451E-4</v>
      </c>
    </row>
    <row r="30" spans="1:7" ht="16.5" thickTop="1" thickBot="1">
      <c r="A30" s="50" t="s">
        <v>28</v>
      </c>
      <c r="B30" s="51" t="s">
        <v>197</v>
      </c>
      <c r="C30" s="1">
        <v>181191</v>
      </c>
      <c r="D30" s="5">
        <v>908250</v>
      </c>
      <c r="E30" s="59">
        <v>1984026615</v>
      </c>
      <c r="F30" s="60">
        <f t="shared" si="0"/>
        <v>4.5778115733593626E-4</v>
      </c>
      <c r="G30" s="60">
        <v>4.5778115733593626E-4</v>
      </c>
    </row>
    <row r="31" spans="1:7" ht="16.5" thickTop="1" thickBot="1">
      <c r="A31" s="50" t="s">
        <v>29</v>
      </c>
      <c r="B31" s="51" t="s">
        <v>198</v>
      </c>
      <c r="C31" s="1">
        <v>9809</v>
      </c>
      <c r="D31" s="5">
        <v>42500</v>
      </c>
      <c r="E31" s="59">
        <v>73409762</v>
      </c>
      <c r="F31" s="60">
        <f t="shared" si="0"/>
        <v>5.7894207585089299E-4</v>
      </c>
      <c r="G31" s="60">
        <v>5.7894207585089299E-4</v>
      </c>
    </row>
    <row r="32" spans="1:7" ht="16.5" thickTop="1" thickBot="1">
      <c r="A32" s="50" t="s">
        <v>31</v>
      </c>
      <c r="B32" s="51" t="s">
        <v>313</v>
      </c>
      <c r="C32" s="1">
        <v>132922</v>
      </c>
      <c r="D32" s="5">
        <v>2604051</v>
      </c>
      <c r="E32" s="59">
        <v>1586113349</v>
      </c>
      <c r="F32" s="60">
        <f t="shared" si="0"/>
        <v>1.6417811511653824E-3</v>
      </c>
      <c r="G32" s="60">
        <f>(F32+F33)/2</f>
        <v>1.2113645881731948E-3</v>
      </c>
    </row>
    <row r="33" spans="1:7" ht="15.75" thickTop="1">
      <c r="B33" s="37" t="s">
        <v>201</v>
      </c>
      <c r="C33" s="1">
        <v>22681</v>
      </c>
      <c r="D33" s="5">
        <v>122399</v>
      </c>
      <c r="E33" s="5">
        <v>156731301</v>
      </c>
      <c r="F33" s="56">
        <f t="shared" si="0"/>
        <v>7.8094802518100708E-4</v>
      </c>
    </row>
    <row r="34" spans="1:7" ht="15.75" thickBot="1">
      <c r="A34" s="46" t="s">
        <v>30</v>
      </c>
      <c r="B34" s="47" t="s">
        <v>199</v>
      </c>
      <c r="C34" s="1">
        <v>247631</v>
      </c>
      <c r="D34" s="5">
        <v>1492874</v>
      </c>
      <c r="E34" s="57">
        <v>1863424687</v>
      </c>
      <c r="F34" s="58">
        <f t="shared" si="0"/>
        <v>8.0114533762211556E-4</v>
      </c>
      <c r="G34" s="58">
        <v>8.0114533762211556E-4</v>
      </c>
    </row>
    <row r="35" spans="1:7" ht="16.5" thickTop="1" thickBot="1">
      <c r="A35" s="46" t="s">
        <v>32</v>
      </c>
      <c r="B35" s="52" t="s">
        <v>202</v>
      </c>
      <c r="C35" s="1">
        <v>9833</v>
      </c>
      <c r="D35" s="5">
        <v>37334</v>
      </c>
      <c r="E35" s="59">
        <v>53197067</v>
      </c>
      <c r="F35" s="60">
        <f t="shared" si="0"/>
        <v>7.0180560894456828E-4</v>
      </c>
      <c r="G35" s="60">
        <f>(F35+F36)/2</f>
        <v>6.6487765366949128E-4</v>
      </c>
    </row>
    <row r="36" spans="1:7" ht="15.75" thickTop="1">
      <c r="B36" s="53" t="s">
        <v>203</v>
      </c>
      <c r="C36" s="1">
        <v>22568</v>
      </c>
      <c r="D36" s="5">
        <v>70000</v>
      </c>
      <c r="E36" s="5">
        <v>111473897</v>
      </c>
      <c r="F36" s="56">
        <f t="shared" si="0"/>
        <v>6.2794969839441428E-4</v>
      </c>
    </row>
    <row r="37" spans="1:7" ht="15.75" thickBot="1">
      <c r="A37" s="46" t="s">
        <v>33</v>
      </c>
      <c r="B37" s="52" t="s">
        <v>204</v>
      </c>
      <c r="C37" s="1">
        <v>49980</v>
      </c>
      <c r="D37" s="5">
        <v>571928</v>
      </c>
      <c r="E37" s="57">
        <v>478814032</v>
      </c>
      <c r="F37" s="58">
        <f t="shared" si="0"/>
        <v>1.1944679181833168E-3</v>
      </c>
      <c r="G37" s="58">
        <v>1.1944679181833168E-3</v>
      </c>
    </row>
    <row r="38" spans="1:7" ht="16.5" thickTop="1" thickBot="1">
      <c r="A38" s="46" t="s">
        <v>34</v>
      </c>
      <c r="B38" s="47" t="s">
        <v>205</v>
      </c>
      <c r="C38" s="1">
        <v>67776</v>
      </c>
      <c r="D38" s="5">
        <v>345000</v>
      </c>
      <c r="E38" s="59">
        <v>476709444</v>
      </c>
      <c r="F38" s="60">
        <f t="shared" si="0"/>
        <v>7.2371127600316643E-4</v>
      </c>
      <c r="G38" s="60">
        <v>7.2371127600316643E-4</v>
      </c>
    </row>
    <row r="39" spans="1:7" ht="16.5" thickTop="1" thickBot="1">
      <c r="A39" s="46" t="s">
        <v>35</v>
      </c>
      <c r="B39" s="52" t="s">
        <v>185</v>
      </c>
      <c r="C39" s="1">
        <v>81913</v>
      </c>
      <c r="D39" s="5">
        <v>429160</v>
      </c>
      <c r="E39" s="59">
        <v>759351165</v>
      </c>
      <c r="F39" s="60">
        <f t="shared" si="0"/>
        <v>5.6516671045075701E-4</v>
      </c>
      <c r="G39" s="60">
        <f>(F39+F40)/2</f>
        <v>6.7508448964039751E-4</v>
      </c>
    </row>
    <row r="40" spans="1:7" ht="15.75" thickTop="1">
      <c r="B40" s="53" t="s">
        <v>206</v>
      </c>
      <c r="C40" s="1">
        <v>23000</v>
      </c>
      <c r="D40" s="5">
        <v>90500</v>
      </c>
      <c r="E40" s="5">
        <v>115286291</v>
      </c>
      <c r="F40" s="56">
        <f t="shared" si="0"/>
        <v>7.8500226883003812E-4</v>
      </c>
    </row>
    <row r="41" spans="1:7" ht="15.75" thickBot="1">
      <c r="A41" s="46" t="s">
        <v>36</v>
      </c>
      <c r="B41" s="52" t="s">
        <v>207</v>
      </c>
      <c r="C41" s="1">
        <v>34830</v>
      </c>
      <c r="D41" s="5">
        <v>204017</v>
      </c>
      <c r="E41" s="57">
        <v>242165846</v>
      </c>
      <c r="F41" s="58">
        <f t="shared" si="0"/>
        <v>8.4246809932066148E-4</v>
      </c>
      <c r="G41" s="58">
        <f>(F41+F42+F43)/3</f>
        <v>9.4933962295629083E-4</v>
      </c>
    </row>
    <row r="42" spans="1:7" ht="15.75" thickTop="1">
      <c r="B42" s="53" t="s">
        <v>208</v>
      </c>
      <c r="C42" s="1">
        <v>13308</v>
      </c>
      <c r="D42" s="5">
        <v>132000</v>
      </c>
      <c r="E42" s="5">
        <v>123918417</v>
      </c>
      <c r="F42" s="56">
        <f t="shared" si="0"/>
        <v>1.0652169644807519E-3</v>
      </c>
    </row>
    <row r="43" spans="1:7">
      <c r="B43" s="53" t="s">
        <v>209</v>
      </c>
      <c r="C43" s="1">
        <v>8324</v>
      </c>
      <c r="D43" s="5">
        <v>56000</v>
      </c>
      <c r="E43" s="5">
        <v>59553320</v>
      </c>
      <c r="F43" s="56">
        <f t="shared" si="0"/>
        <v>9.4033380506745889E-4</v>
      </c>
    </row>
    <row r="44" spans="1:7" ht="15.75" thickBot="1">
      <c r="A44" s="54" t="s">
        <v>37</v>
      </c>
      <c r="B44" s="52" t="s">
        <v>197</v>
      </c>
      <c r="C44" s="1">
        <v>181191</v>
      </c>
      <c r="D44" s="5">
        <v>0</v>
      </c>
      <c r="E44" s="57">
        <v>1984026615</v>
      </c>
      <c r="F44" s="58">
        <f t="shared" si="0"/>
        <v>0</v>
      </c>
      <c r="G44" s="58">
        <v>0</v>
      </c>
    </row>
    <row r="45" spans="1:7" ht="16.5" thickTop="1" thickBot="1">
      <c r="A45" s="46" t="s">
        <v>38</v>
      </c>
      <c r="B45" s="47" t="s">
        <v>210</v>
      </c>
      <c r="C45" s="1">
        <v>93097</v>
      </c>
      <c r="D45" s="5">
        <v>1191853</v>
      </c>
      <c r="E45" s="59">
        <v>1329097933</v>
      </c>
      <c r="F45" s="60">
        <f t="shared" si="0"/>
        <v>8.9673828422092653E-4</v>
      </c>
      <c r="G45" s="60">
        <v>8.9673828422092653E-4</v>
      </c>
    </row>
    <row r="46" spans="1:7" ht="16.5" thickTop="1" thickBot="1">
      <c r="A46" s="46" t="s">
        <v>39</v>
      </c>
      <c r="B46" s="47" t="s">
        <v>211</v>
      </c>
      <c r="C46" s="1">
        <v>8391</v>
      </c>
      <c r="D46" s="5">
        <v>37000</v>
      </c>
      <c r="E46" s="59">
        <v>46875603</v>
      </c>
      <c r="F46" s="60">
        <f t="shared" si="0"/>
        <v>7.8932317947995247E-4</v>
      </c>
      <c r="G46" s="60">
        <v>7.8932317947995247E-4</v>
      </c>
    </row>
    <row r="47" spans="1:7" ht="16.5" thickTop="1" thickBot="1">
      <c r="A47" s="46" t="s">
        <v>40</v>
      </c>
      <c r="B47" s="52" t="s">
        <v>212</v>
      </c>
      <c r="C47" s="1">
        <v>36900</v>
      </c>
      <c r="D47" s="5">
        <v>142000</v>
      </c>
      <c r="E47" s="59">
        <v>210752288</v>
      </c>
      <c r="F47" s="60">
        <f t="shared" si="0"/>
        <v>6.7377678955494894E-4</v>
      </c>
      <c r="G47" s="60">
        <v>6.7377678955494894E-4</v>
      </c>
    </row>
    <row r="48" spans="1:7" ht="16.5" thickTop="1" thickBot="1">
      <c r="A48" s="46" t="s">
        <v>41</v>
      </c>
      <c r="B48" s="52" t="s">
        <v>213</v>
      </c>
      <c r="C48" s="1">
        <v>79099</v>
      </c>
      <c r="D48" s="5">
        <v>921101</v>
      </c>
      <c r="E48" s="59">
        <v>593271022</v>
      </c>
      <c r="F48" s="60">
        <f t="shared" si="0"/>
        <v>1.5525804663353336E-3</v>
      </c>
      <c r="G48" s="60">
        <v>1.5525804663353336E-3</v>
      </c>
    </row>
    <row r="49" spans="1:7" ht="16.5" thickTop="1" thickBot="1">
      <c r="A49" s="46" t="s">
        <v>42</v>
      </c>
      <c r="B49" s="47" t="s">
        <v>214</v>
      </c>
      <c r="C49" s="1">
        <v>19755</v>
      </c>
      <c r="D49" s="5">
        <v>243417</v>
      </c>
      <c r="E49" s="59">
        <v>174189127</v>
      </c>
      <c r="F49" s="60">
        <f t="shared" si="0"/>
        <v>1.3974293584926227E-3</v>
      </c>
      <c r="G49" s="60">
        <f>(F49+F50+F51+F52+F53)/5</f>
        <v>1.5226120437178627E-3</v>
      </c>
    </row>
    <row r="50" spans="1:7" ht="15.75" thickTop="1">
      <c r="B50" s="55" t="s">
        <v>215</v>
      </c>
      <c r="C50" s="1">
        <v>20290</v>
      </c>
      <c r="D50" s="5">
        <v>153638</v>
      </c>
      <c r="E50" s="5">
        <v>114396807</v>
      </c>
      <c r="F50" s="56">
        <f t="shared" si="0"/>
        <v>1.3430269954999706E-3</v>
      </c>
    </row>
    <row r="51" spans="1:7">
      <c r="B51" s="37" t="s">
        <v>216</v>
      </c>
      <c r="C51" s="1">
        <v>23132</v>
      </c>
      <c r="D51" s="5">
        <v>166500</v>
      </c>
      <c r="E51" s="5">
        <v>117257342</v>
      </c>
      <c r="F51" s="56">
        <f t="shared" si="0"/>
        <v>1.419953728782288E-3</v>
      </c>
    </row>
    <row r="52" spans="1:7">
      <c r="B52" s="37" t="s">
        <v>217</v>
      </c>
      <c r="C52" s="1">
        <v>11129</v>
      </c>
      <c r="D52" s="5">
        <v>126488</v>
      </c>
      <c r="E52" s="5">
        <v>57652437</v>
      </c>
      <c r="F52" s="56">
        <f t="shared" si="0"/>
        <v>2.1939749051718316E-3</v>
      </c>
    </row>
    <row r="53" spans="1:7">
      <c r="B53" s="37" t="s">
        <v>218</v>
      </c>
      <c r="C53" s="1">
        <v>19309</v>
      </c>
      <c r="D53" s="5">
        <v>143333</v>
      </c>
      <c r="E53" s="5">
        <v>113876079</v>
      </c>
      <c r="F53" s="56">
        <f t="shared" si="0"/>
        <v>1.2586752306426006E-3</v>
      </c>
    </row>
    <row r="54" spans="1:7" ht="15.75" thickBot="1">
      <c r="A54" s="46" t="s">
        <v>43</v>
      </c>
      <c r="B54" s="52" t="s">
        <v>394</v>
      </c>
      <c r="C54" s="1">
        <v>30722</v>
      </c>
      <c r="D54" s="5">
        <v>0</v>
      </c>
      <c r="E54" s="57">
        <v>237701469</v>
      </c>
      <c r="F54" s="58">
        <f t="shared" si="0"/>
        <v>0</v>
      </c>
      <c r="G54" s="58">
        <f>(F54+F55)/2</f>
        <v>6.014706559007429E-4</v>
      </c>
    </row>
    <row r="55" spans="1:7" ht="15.75" thickTop="1">
      <c r="B55" s="37" t="s">
        <v>219</v>
      </c>
      <c r="C55" s="1">
        <v>10143</v>
      </c>
      <c r="D55" s="5">
        <v>72000</v>
      </c>
      <c r="E55" s="5">
        <v>59853294</v>
      </c>
      <c r="F55" s="56">
        <f t="shared" si="0"/>
        <v>1.2029413118014858E-3</v>
      </c>
    </row>
    <row r="56" spans="1:7" ht="15.75" thickBot="1">
      <c r="A56" s="46" t="s">
        <v>44</v>
      </c>
      <c r="B56" s="52" t="s">
        <v>220</v>
      </c>
      <c r="C56" s="1">
        <v>30302</v>
      </c>
      <c r="D56" s="5">
        <v>216200</v>
      </c>
      <c r="E56" s="57">
        <v>158726732</v>
      </c>
      <c r="F56" s="58">
        <f t="shared" si="0"/>
        <v>1.3620894053309181E-3</v>
      </c>
      <c r="G56" s="58">
        <v>1.3620894053309181E-3</v>
      </c>
    </row>
    <row r="57" spans="1:7" ht="16.5" thickTop="1" thickBot="1">
      <c r="A57" s="46" t="s">
        <v>45</v>
      </c>
      <c r="B57" s="47" t="s">
        <v>221</v>
      </c>
      <c r="C57" s="1">
        <v>35822</v>
      </c>
      <c r="D57" s="5">
        <v>135000</v>
      </c>
      <c r="E57" s="59">
        <v>188187838</v>
      </c>
      <c r="F57" s="60">
        <f t="shared" si="0"/>
        <v>7.1736835618463292E-4</v>
      </c>
      <c r="G57" s="60">
        <f>(F56+F58+F59+F60+F61)/5</f>
        <v>8.0243402927041474E-4</v>
      </c>
    </row>
    <row r="58" spans="1:7" ht="15.75" thickTop="1">
      <c r="B58" s="37" t="s">
        <v>222</v>
      </c>
      <c r="C58" s="1">
        <v>25709</v>
      </c>
      <c r="D58" s="5">
        <v>93000</v>
      </c>
      <c r="E58" s="5">
        <v>128137385</v>
      </c>
      <c r="F58" s="56">
        <f t="shared" si="0"/>
        <v>7.2578350182501386E-4</v>
      </c>
    </row>
    <row r="59" spans="1:7">
      <c r="B59" s="37" t="s">
        <v>223</v>
      </c>
      <c r="C59" s="1">
        <v>19034</v>
      </c>
      <c r="D59" s="5">
        <v>100000</v>
      </c>
      <c r="E59" s="5">
        <v>144012646</v>
      </c>
      <c r="F59" s="56">
        <f t="shared" si="0"/>
        <v>6.9438346407439807E-4</v>
      </c>
    </row>
    <row r="60" spans="1:7">
      <c r="B60" s="37" t="s">
        <v>224</v>
      </c>
      <c r="C60" s="1">
        <v>21661</v>
      </c>
      <c r="D60" s="5">
        <v>126500</v>
      </c>
      <c r="E60" s="5">
        <v>105120755</v>
      </c>
      <c r="F60" s="56">
        <f t="shared" si="0"/>
        <v>1.2033779628009712E-3</v>
      </c>
    </row>
    <row r="61" spans="1:7">
      <c r="B61" s="37" t="s">
        <v>185</v>
      </c>
      <c r="C61" s="1">
        <v>81913</v>
      </c>
      <c r="D61" s="5">
        <v>20150</v>
      </c>
      <c r="E61" s="5">
        <v>759351165</v>
      </c>
      <c r="F61" s="56">
        <f t="shared" si="0"/>
        <v>2.6535812320772563E-5</v>
      </c>
    </row>
    <row r="62" spans="1:7" ht="15.75" thickBot="1">
      <c r="A62" s="46" t="s">
        <v>46</v>
      </c>
      <c r="B62" s="47" t="s">
        <v>225</v>
      </c>
      <c r="C62" s="1">
        <v>11631</v>
      </c>
      <c r="D62" s="5">
        <v>56544</v>
      </c>
      <c r="E62" s="57">
        <v>61628239</v>
      </c>
      <c r="F62" s="58">
        <f t="shared" si="0"/>
        <v>9.1750147201188079E-4</v>
      </c>
      <c r="G62" s="58">
        <v>9.1750147201188079E-4</v>
      </c>
    </row>
    <row r="63" spans="1:7" ht="16.5" thickTop="1" thickBot="1">
      <c r="A63" s="46" t="s">
        <v>47</v>
      </c>
      <c r="B63" s="47" t="s">
        <v>226</v>
      </c>
      <c r="C63" s="1">
        <v>57860</v>
      </c>
      <c r="D63" s="5">
        <v>274600</v>
      </c>
      <c r="E63" s="57">
        <v>374363957</v>
      </c>
      <c r="F63" s="58">
        <f t="shared" si="0"/>
        <v>7.3351078506737758E-4</v>
      </c>
      <c r="G63" s="58">
        <v>7.3351078506737758E-4</v>
      </c>
    </row>
    <row r="64" spans="1:7" ht="16.5" thickTop="1" thickBot="1">
      <c r="A64" s="46" t="s">
        <v>48</v>
      </c>
      <c r="B64" s="47" t="s">
        <v>395</v>
      </c>
      <c r="C64" s="1">
        <v>39834</v>
      </c>
      <c r="D64" s="5">
        <v>330487</v>
      </c>
      <c r="E64" s="59">
        <v>282714977</v>
      </c>
      <c r="F64" s="60">
        <f t="shared" si="0"/>
        <v>1.1689759188102723E-3</v>
      </c>
      <c r="G64" s="60">
        <f>(F64+F65+F66)/3</f>
        <v>1.0480671016753248E-3</v>
      </c>
    </row>
    <row r="65" spans="1:7" ht="15.75" thickTop="1">
      <c r="B65" s="37" t="s">
        <v>396</v>
      </c>
      <c r="C65" s="1">
        <v>13038</v>
      </c>
      <c r="D65" s="5">
        <v>92205</v>
      </c>
      <c r="E65" s="5">
        <v>96241306</v>
      </c>
      <c r="F65" s="56">
        <f t="shared" si="0"/>
        <v>9.5806056497196748E-4</v>
      </c>
    </row>
    <row r="66" spans="1:7">
      <c r="B66" s="37" t="s">
        <v>397</v>
      </c>
      <c r="C66" s="1">
        <v>15291</v>
      </c>
      <c r="D66" s="5">
        <v>93305</v>
      </c>
      <c r="E66" s="5">
        <v>91730463</v>
      </c>
      <c r="F66" s="56">
        <f t="shared" si="0"/>
        <v>1.0171648212437346E-3</v>
      </c>
    </row>
    <row r="67" spans="1:7" ht="15.75" thickBot="1">
      <c r="A67" s="46" t="s">
        <v>49</v>
      </c>
      <c r="B67" s="47" t="s">
        <v>232</v>
      </c>
      <c r="C67" s="1">
        <v>12035</v>
      </c>
      <c r="D67" s="5">
        <v>77000</v>
      </c>
      <c r="E67" s="57">
        <v>107724311</v>
      </c>
      <c r="F67" s="58">
        <f t="shared" si="0"/>
        <v>7.1478758402084377E-4</v>
      </c>
      <c r="G67" s="58">
        <f>(F67+F68+F69+F70)/4</f>
        <v>5.7947600926538815E-4</v>
      </c>
    </row>
    <row r="68" spans="1:7" ht="15.75" thickTop="1">
      <c r="B68" s="37" t="s">
        <v>230</v>
      </c>
      <c r="C68" s="1">
        <v>20544</v>
      </c>
      <c r="D68" s="5">
        <v>91000</v>
      </c>
      <c r="E68" s="5">
        <v>201724469</v>
      </c>
      <c r="F68" s="56">
        <f t="shared" si="0"/>
        <v>4.5111037075031289E-4</v>
      </c>
    </row>
    <row r="69" spans="1:7">
      <c r="B69" s="37" t="s">
        <v>231</v>
      </c>
      <c r="C69" s="1">
        <v>14352</v>
      </c>
      <c r="D69" s="5">
        <v>65000</v>
      </c>
      <c r="E69" s="5">
        <v>138873091</v>
      </c>
      <c r="F69" s="56">
        <f t="shared" si="0"/>
        <v>4.6805323862201642E-4</v>
      </c>
    </row>
    <row r="70" spans="1:7">
      <c r="B70" s="37" t="s">
        <v>233</v>
      </c>
      <c r="C70" s="1">
        <v>16619</v>
      </c>
      <c r="D70" s="5">
        <v>72500</v>
      </c>
      <c r="E70" s="5">
        <v>106001460</v>
      </c>
      <c r="F70" s="56">
        <f t="shared" si="0"/>
        <v>6.8395284366837966E-4</v>
      </c>
    </row>
    <row r="71" spans="1:7" ht="15.75" thickBot="1">
      <c r="A71" s="46" t="s">
        <v>50</v>
      </c>
      <c r="B71" s="47" t="s">
        <v>234</v>
      </c>
      <c r="C71" s="1">
        <v>5420</v>
      </c>
      <c r="D71" s="5">
        <v>40418</v>
      </c>
      <c r="E71" s="57">
        <v>38680842</v>
      </c>
      <c r="F71" s="58">
        <f t="shared" si="0"/>
        <v>1.0449100358260041E-3</v>
      </c>
      <c r="G71" s="58">
        <f>(F71+F72)/2</f>
        <v>5.2245501791300204E-4</v>
      </c>
    </row>
    <row r="72" spans="1:7" ht="15.75" thickTop="1">
      <c r="B72" s="37" t="s">
        <v>235</v>
      </c>
      <c r="C72" s="1">
        <v>1612</v>
      </c>
      <c r="D72" s="5">
        <v>24175</v>
      </c>
      <c r="E72" s="5">
        <v>0</v>
      </c>
      <c r="F72" s="56">
        <v>0</v>
      </c>
    </row>
    <row r="73" spans="1:7" ht="15.75" thickBot="1">
      <c r="A73" s="46" t="s">
        <v>51</v>
      </c>
      <c r="B73" s="47" t="s">
        <v>236</v>
      </c>
      <c r="C73" s="1">
        <v>25732</v>
      </c>
      <c r="D73" s="5">
        <v>181500</v>
      </c>
      <c r="E73" s="57">
        <v>141939555</v>
      </c>
      <c r="F73" s="58">
        <f t="shared" ref="F73:F91" si="1">(D73/E73)</f>
        <v>1.2787133227238877E-3</v>
      </c>
      <c r="G73" s="58">
        <f>(F73+F74)/2</f>
        <v>1.1551051021058936E-3</v>
      </c>
    </row>
    <row r="74" spans="1:7" ht="15.75" thickTop="1">
      <c r="B74" s="37" t="s">
        <v>237</v>
      </c>
      <c r="C74" s="1">
        <v>12543</v>
      </c>
      <c r="D74" s="5">
        <v>95500</v>
      </c>
      <c r="E74" s="5">
        <v>92583896</v>
      </c>
      <c r="F74" s="56">
        <f t="shared" si="1"/>
        <v>1.0314968814878994E-3</v>
      </c>
    </row>
    <row r="75" spans="1:7" ht="15.75" thickBot="1">
      <c r="A75" s="46" t="s">
        <v>398</v>
      </c>
      <c r="B75" s="47" t="s">
        <v>238</v>
      </c>
      <c r="C75" s="1">
        <v>44544</v>
      </c>
      <c r="D75" s="5">
        <v>159999</v>
      </c>
      <c r="E75" s="57">
        <v>326014980</v>
      </c>
      <c r="F75" s="58">
        <f t="shared" si="1"/>
        <v>4.9077192710592619E-4</v>
      </c>
      <c r="G75" s="58">
        <v>4.9077192710592619E-4</v>
      </c>
    </row>
    <row r="76" spans="1:7" ht="16.5" thickTop="1" thickBot="1">
      <c r="A76" s="46" t="s">
        <v>53</v>
      </c>
      <c r="B76" s="47" t="s">
        <v>239</v>
      </c>
      <c r="C76" s="1">
        <v>29610</v>
      </c>
      <c r="D76" s="5">
        <v>297742</v>
      </c>
      <c r="E76" s="59">
        <v>161820813</v>
      </c>
      <c r="F76" s="60">
        <f t="shared" si="1"/>
        <v>1.839948733912244E-3</v>
      </c>
      <c r="G76" s="60">
        <v>1.839948733912244E-3</v>
      </c>
    </row>
    <row r="77" spans="1:7" ht="16.5" thickTop="1" thickBot="1">
      <c r="A77" s="50" t="s">
        <v>54</v>
      </c>
      <c r="B77" s="51" t="s">
        <v>240</v>
      </c>
      <c r="C77" s="1">
        <v>12638</v>
      </c>
      <c r="D77" s="5">
        <v>70000</v>
      </c>
      <c r="E77" s="59">
        <v>89290750</v>
      </c>
      <c r="F77" s="60">
        <f t="shared" si="1"/>
        <v>7.8395578489373196E-4</v>
      </c>
      <c r="G77" s="60">
        <v>7.8395578489373196E-4</v>
      </c>
    </row>
    <row r="78" spans="1:7" ht="16.5" thickTop="1" thickBot="1">
      <c r="A78" s="50" t="s">
        <v>55</v>
      </c>
      <c r="B78" s="51" t="s">
        <v>241</v>
      </c>
      <c r="C78" s="1">
        <v>81078</v>
      </c>
      <c r="D78" s="5">
        <v>716178</v>
      </c>
      <c r="E78" s="59">
        <v>582886134</v>
      </c>
      <c r="F78" s="60">
        <f t="shared" si="1"/>
        <v>1.2286756507403898E-3</v>
      </c>
      <c r="G78" s="60">
        <v>1.2286756507403898E-3</v>
      </c>
    </row>
    <row r="79" spans="1:7" ht="16.5" thickTop="1" thickBot="1">
      <c r="A79" s="46" t="s">
        <v>56</v>
      </c>
      <c r="B79" s="47" t="s">
        <v>244</v>
      </c>
      <c r="C79" s="1">
        <v>9023</v>
      </c>
      <c r="D79" s="5">
        <v>47000</v>
      </c>
      <c r="E79" s="59">
        <v>226089772</v>
      </c>
      <c r="F79" s="60">
        <f t="shared" si="1"/>
        <v>2.0788202661374704E-4</v>
      </c>
      <c r="G79" s="60">
        <f>(F79+F80+F81+F82+F83)/5</f>
        <v>5.0387562674359158E-4</v>
      </c>
    </row>
    <row r="80" spans="1:7" ht="15.75" thickTop="1">
      <c r="B80" s="37" t="s">
        <v>242</v>
      </c>
      <c r="C80" s="1">
        <v>20722</v>
      </c>
      <c r="D80" s="5">
        <v>70073</v>
      </c>
      <c r="E80" s="5">
        <v>139322984</v>
      </c>
      <c r="F80" s="56">
        <f t="shared" si="1"/>
        <v>5.029536260865616E-4</v>
      </c>
    </row>
    <row r="81" spans="1:7">
      <c r="B81" s="37" t="s">
        <v>243</v>
      </c>
      <c r="C81" s="1">
        <v>36905</v>
      </c>
      <c r="D81" s="5">
        <v>90000</v>
      </c>
      <c r="E81" s="5">
        <v>285708928</v>
      </c>
      <c r="F81" s="56">
        <f t="shared" si="1"/>
        <v>3.150059069907679E-4</v>
      </c>
    </row>
    <row r="82" spans="1:7">
      <c r="B82" s="37" t="s">
        <v>245</v>
      </c>
      <c r="C82" s="1">
        <v>9852</v>
      </c>
      <c r="D82" s="5">
        <v>90000</v>
      </c>
      <c r="E82" s="5">
        <v>60392783</v>
      </c>
      <c r="F82" s="56">
        <f t="shared" si="1"/>
        <v>1.4902442896198376E-3</v>
      </c>
    </row>
    <row r="83" spans="1:7">
      <c r="B83" s="37" t="s">
        <v>185</v>
      </c>
      <c r="C83" s="1">
        <v>81913</v>
      </c>
      <c r="D83" s="5">
        <v>2500</v>
      </c>
      <c r="E83" s="5">
        <v>759351165</v>
      </c>
      <c r="F83" s="56">
        <f t="shared" si="1"/>
        <v>3.2922844070437426E-6</v>
      </c>
    </row>
    <row r="84" spans="1:7" ht="15.75" thickBot="1">
      <c r="A84" s="46" t="s">
        <v>57</v>
      </c>
      <c r="B84" s="47" t="s">
        <v>246</v>
      </c>
      <c r="C84" s="1">
        <v>27263</v>
      </c>
      <c r="D84" s="5">
        <v>137314</v>
      </c>
      <c r="E84" s="57">
        <v>197244392</v>
      </c>
      <c r="F84" s="58">
        <f t="shared" si="1"/>
        <v>6.9616174436026553E-4</v>
      </c>
      <c r="G84" s="58">
        <v>6.9616174436026553E-4</v>
      </c>
    </row>
    <row r="85" spans="1:7" ht="16.5" thickTop="1" thickBot="1">
      <c r="A85" s="50" t="s">
        <v>58</v>
      </c>
      <c r="B85" s="51" t="s">
        <v>247</v>
      </c>
      <c r="C85" s="1">
        <v>48175</v>
      </c>
      <c r="D85" s="5">
        <v>726684</v>
      </c>
      <c r="E85" s="59">
        <v>620305021</v>
      </c>
      <c r="F85" s="60">
        <f t="shared" si="1"/>
        <v>1.1714946282854609E-3</v>
      </c>
      <c r="G85" s="60">
        <v>1.1714946282854609E-3</v>
      </c>
    </row>
    <row r="86" spans="1:7" ht="16.5" thickTop="1" thickBot="1">
      <c r="A86" s="50" t="s">
        <v>59</v>
      </c>
      <c r="B86" s="51" t="s">
        <v>248</v>
      </c>
      <c r="C86" s="1">
        <v>54616</v>
      </c>
      <c r="D86" s="5">
        <v>381607</v>
      </c>
      <c r="E86" s="59">
        <v>372519328</v>
      </c>
      <c r="F86" s="60">
        <f t="shared" si="1"/>
        <v>1.0243951691011317E-3</v>
      </c>
      <c r="G86" s="60">
        <v>1.0243951691011317E-3</v>
      </c>
    </row>
    <row r="87" spans="1:7" ht="16.5" thickTop="1" thickBot="1">
      <c r="A87" s="50" t="s">
        <v>60</v>
      </c>
      <c r="B87" s="51" t="s">
        <v>399</v>
      </c>
      <c r="C87" s="1">
        <v>20654</v>
      </c>
      <c r="D87" s="5">
        <v>112000</v>
      </c>
      <c r="E87" s="59">
        <v>142566688</v>
      </c>
      <c r="F87" s="60">
        <f t="shared" si="1"/>
        <v>7.8559726378717588E-4</v>
      </c>
      <c r="G87" s="60">
        <v>7.8559726378717588E-4</v>
      </c>
    </row>
    <row r="88" spans="1:7" ht="16.5" thickTop="1" thickBot="1">
      <c r="A88" s="50" t="s">
        <v>61</v>
      </c>
      <c r="B88" s="51" t="s">
        <v>400</v>
      </c>
      <c r="C88" s="1">
        <v>13773</v>
      </c>
      <c r="D88" s="5">
        <v>33100</v>
      </c>
      <c r="E88" s="59">
        <v>59785396</v>
      </c>
      <c r="F88" s="60">
        <f t="shared" si="1"/>
        <v>5.5364691403900711E-4</v>
      </c>
      <c r="G88" s="60">
        <v>5.5364691403900711E-4</v>
      </c>
    </row>
    <row r="89" spans="1:7" ht="16.5" thickTop="1" thickBot="1">
      <c r="A89" s="46" t="s">
        <v>62</v>
      </c>
      <c r="B89" s="47" t="s">
        <v>250</v>
      </c>
      <c r="C89" s="1">
        <v>27981</v>
      </c>
      <c r="D89" s="5">
        <v>165000</v>
      </c>
      <c r="E89" s="59">
        <v>163605416</v>
      </c>
      <c r="F89" s="60">
        <f t="shared" si="1"/>
        <v>1.0085240698877597E-3</v>
      </c>
      <c r="G89" s="60">
        <v>1.0085240698877597E-3</v>
      </c>
    </row>
    <row r="90" spans="1:7" ht="15.75" thickTop="1"/>
    <row r="91" spans="1:7" s="8" customFormat="1">
      <c r="B91" s="61" t="s">
        <v>402</v>
      </c>
      <c r="D91" s="62">
        <f>SUM(D3:D90)</f>
        <v>23193715</v>
      </c>
      <c r="E91" s="62">
        <f>SUM(E3:E90)</f>
        <v>29316230139</v>
      </c>
      <c r="F91" s="63">
        <f t="shared" si="1"/>
        <v>7.9115612375906788E-4</v>
      </c>
      <c r="G91" s="63"/>
    </row>
    <row r="93" spans="1:7">
      <c r="A93" s="66" t="s">
        <v>404</v>
      </c>
    </row>
    <row r="94" spans="1:7" ht="14.25" customHeight="1">
      <c r="A94" s="191" t="s">
        <v>403</v>
      </c>
      <c r="B94" s="192"/>
    </row>
    <row r="95" spans="1:7" hidden="1">
      <c r="A95" s="187"/>
      <c r="B95" s="192"/>
    </row>
  </sheetData>
  <mergeCells count="1">
    <mergeCell ref="A94:B95"/>
  </mergeCells>
  <pageMargins left="0.7" right="0.7" top="0.75" bottom="0.75" header="0.3" footer="0.3"/>
  <pageSetup scale="80" orientation="landscape" verticalDpi="300" r:id="rId1"/>
  <headerFooter>
    <oddHeader>&amp;C&amp;"-,Bold"&amp;14County Level Funding by County &amp;11(sorted alphabetically)</oddHeader>
    <oddFooter>&amp;LMississippi Public Library Statistics, FY10, County Level Funding (sorted alphabetically)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93"/>
  <sheetViews>
    <sheetView tabSelected="1" workbookViewId="0"/>
  </sheetViews>
  <sheetFormatPr defaultRowHeight="15"/>
  <cols>
    <col min="1" max="1" width="15.85546875" customWidth="1"/>
    <col min="2" max="2" width="49" bestFit="1" customWidth="1"/>
    <col min="3" max="3" width="15.140625" customWidth="1"/>
    <col min="4" max="4" width="21.42578125" customWidth="1"/>
    <col min="5" max="5" width="16.28515625" style="5" customWidth="1"/>
    <col min="6" max="6" width="21.42578125" style="56" customWidth="1"/>
  </cols>
  <sheetData>
    <row r="1" spans="1:6" ht="39">
      <c r="A1" s="43" t="s">
        <v>163</v>
      </c>
      <c r="B1" s="42" t="s">
        <v>167</v>
      </c>
      <c r="C1" s="31" t="s">
        <v>390</v>
      </c>
      <c r="D1" s="44" t="s">
        <v>401</v>
      </c>
      <c r="E1" s="44" t="s">
        <v>389</v>
      </c>
      <c r="F1" s="45" t="s">
        <v>387</v>
      </c>
    </row>
    <row r="2" spans="1:6">
      <c r="A2" s="43"/>
      <c r="B2" s="42"/>
      <c r="C2" s="31"/>
      <c r="D2" s="44"/>
      <c r="E2" s="44"/>
      <c r="F2" s="45"/>
    </row>
    <row r="3" spans="1:6">
      <c r="A3" s="53" t="s">
        <v>394</v>
      </c>
      <c r="B3" s="80" t="s">
        <v>43</v>
      </c>
      <c r="C3" s="1">
        <v>30722</v>
      </c>
      <c r="D3" s="5">
        <v>0</v>
      </c>
      <c r="E3" s="5">
        <v>237701469</v>
      </c>
      <c r="F3" s="56">
        <f t="shared" ref="F3:F30" si="0">(D3/E3)</f>
        <v>0</v>
      </c>
    </row>
    <row r="4" spans="1:6">
      <c r="A4" s="37" t="s">
        <v>221</v>
      </c>
      <c r="B4" s="80" t="s">
        <v>45</v>
      </c>
      <c r="C4" s="1">
        <v>35822</v>
      </c>
      <c r="D4" s="5">
        <v>135000</v>
      </c>
      <c r="E4" s="5">
        <v>188187838</v>
      </c>
      <c r="F4" s="56">
        <f t="shared" si="0"/>
        <v>7.1736835618463292E-4</v>
      </c>
    </row>
    <row r="5" spans="1:6">
      <c r="A5" s="79" t="s">
        <v>396</v>
      </c>
      <c r="B5" s="78" t="s">
        <v>48</v>
      </c>
      <c r="C5" s="1">
        <v>13038</v>
      </c>
      <c r="D5" s="5">
        <v>92205</v>
      </c>
      <c r="E5" s="84">
        <v>96241306</v>
      </c>
      <c r="F5" s="85">
        <f t="shared" si="0"/>
        <v>9.5806056497196748E-4</v>
      </c>
    </row>
    <row r="6" spans="1:6">
      <c r="A6" s="86" t="s">
        <v>214</v>
      </c>
      <c r="B6" s="87" t="s">
        <v>42</v>
      </c>
      <c r="C6" s="88">
        <v>19755</v>
      </c>
      <c r="D6" s="89">
        <v>243417</v>
      </c>
      <c r="E6" s="90">
        <v>174189127</v>
      </c>
      <c r="F6" s="91">
        <f t="shared" si="0"/>
        <v>1.3974293584926227E-3</v>
      </c>
    </row>
    <row r="7" spans="1:6">
      <c r="A7" s="79" t="s">
        <v>170</v>
      </c>
      <c r="B7" s="80" t="s">
        <v>13</v>
      </c>
      <c r="C7" s="1">
        <v>7981</v>
      </c>
      <c r="D7" s="5">
        <v>69631</v>
      </c>
      <c r="E7" s="84">
        <v>66839833</v>
      </c>
      <c r="F7" s="85">
        <f t="shared" si="0"/>
        <v>1.0417590361124929E-3</v>
      </c>
    </row>
    <row r="8" spans="1:6">
      <c r="A8" s="79" t="s">
        <v>172</v>
      </c>
      <c r="B8" s="80" t="s">
        <v>15</v>
      </c>
      <c r="C8" s="1">
        <v>36766</v>
      </c>
      <c r="D8" s="5">
        <v>289200</v>
      </c>
      <c r="E8" s="84">
        <v>267758821</v>
      </c>
      <c r="F8" s="85">
        <f t="shared" si="0"/>
        <v>1.0800764617946985E-3</v>
      </c>
    </row>
    <row r="9" spans="1:6">
      <c r="A9" s="79" t="s">
        <v>183</v>
      </c>
      <c r="B9" s="78" t="s">
        <v>21</v>
      </c>
      <c r="C9" s="1">
        <v>14422</v>
      </c>
      <c r="D9" s="5">
        <v>61000</v>
      </c>
      <c r="E9" s="84">
        <v>79586633</v>
      </c>
      <c r="F9" s="85">
        <f t="shared" si="0"/>
        <v>7.6646036778563057E-4</v>
      </c>
    </row>
    <row r="10" spans="1:6">
      <c r="A10" s="86" t="s">
        <v>174</v>
      </c>
      <c r="B10" s="87" t="s">
        <v>17</v>
      </c>
      <c r="C10" s="88">
        <v>10278</v>
      </c>
      <c r="D10" s="89">
        <v>68500</v>
      </c>
      <c r="E10" s="90">
        <v>72681818</v>
      </c>
      <c r="F10" s="91">
        <f t="shared" si="0"/>
        <v>9.4246404238264921E-4</v>
      </c>
    </row>
    <row r="11" spans="1:6">
      <c r="A11" s="37" t="s">
        <v>184</v>
      </c>
      <c r="B11" s="78" t="s">
        <v>21</v>
      </c>
      <c r="C11" s="1">
        <v>18683</v>
      </c>
      <c r="D11" s="5">
        <v>69000</v>
      </c>
      <c r="E11" s="84">
        <v>87350749</v>
      </c>
      <c r="F11" s="85">
        <f t="shared" si="0"/>
        <v>7.8991881340364925E-4</v>
      </c>
    </row>
    <row r="12" spans="1:6">
      <c r="A12" s="37" t="s">
        <v>244</v>
      </c>
      <c r="B12" s="80" t="s">
        <v>56</v>
      </c>
      <c r="C12" s="1">
        <v>9023</v>
      </c>
      <c r="D12" s="5">
        <v>47000</v>
      </c>
      <c r="E12" s="84">
        <v>226089772</v>
      </c>
      <c r="F12" s="85">
        <f t="shared" si="0"/>
        <v>2.0788202661374704E-4</v>
      </c>
    </row>
    <row r="13" spans="1:6">
      <c r="A13" s="37" t="s">
        <v>196</v>
      </c>
      <c r="B13" s="81" t="s">
        <v>27</v>
      </c>
      <c r="C13" s="1">
        <v>10755</v>
      </c>
      <c r="D13" s="5">
        <v>47250</v>
      </c>
      <c r="E13" s="84">
        <v>67655312</v>
      </c>
      <c r="F13" s="85">
        <f t="shared" si="0"/>
        <v>6.9839305448772451E-4</v>
      </c>
    </row>
    <row r="14" spans="1:6">
      <c r="A14" s="86" t="s">
        <v>392</v>
      </c>
      <c r="B14" s="87" t="s">
        <v>22</v>
      </c>
      <c r="C14" s="88">
        <v>17207</v>
      </c>
      <c r="D14" s="89">
        <v>100000</v>
      </c>
      <c r="E14" s="90">
        <v>166487517</v>
      </c>
      <c r="F14" s="91">
        <f t="shared" si="0"/>
        <v>6.0064563278939404E-4</v>
      </c>
    </row>
    <row r="15" spans="1:6">
      <c r="A15" s="79" t="s">
        <v>242</v>
      </c>
      <c r="B15" s="78" t="s">
        <v>56</v>
      </c>
      <c r="C15" s="1">
        <v>20722</v>
      </c>
      <c r="D15" s="5">
        <v>70073</v>
      </c>
      <c r="E15" s="84">
        <v>139322984</v>
      </c>
      <c r="F15" s="85">
        <f t="shared" si="0"/>
        <v>5.029536260865616E-4</v>
      </c>
    </row>
    <row r="16" spans="1:6">
      <c r="A16" s="37" t="s">
        <v>173</v>
      </c>
      <c r="B16" s="80" t="s">
        <v>16</v>
      </c>
      <c r="C16" s="1">
        <v>26936</v>
      </c>
      <c r="D16" s="5">
        <v>190500</v>
      </c>
      <c r="E16" s="84">
        <v>179577972</v>
      </c>
      <c r="F16" s="85">
        <f t="shared" si="0"/>
        <v>1.0608205331553693E-3</v>
      </c>
    </row>
    <row r="17" spans="1:6">
      <c r="A17" s="79" t="s">
        <v>180</v>
      </c>
      <c r="B17" s="80" t="s">
        <v>20</v>
      </c>
      <c r="C17" s="1">
        <v>29094</v>
      </c>
      <c r="D17" s="5">
        <v>91100</v>
      </c>
      <c r="E17" s="84">
        <v>198542614</v>
      </c>
      <c r="F17" s="85">
        <f t="shared" si="0"/>
        <v>4.5884356090929678E-4</v>
      </c>
    </row>
    <row r="18" spans="1:6">
      <c r="A18" s="86" t="s">
        <v>230</v>
      </c>
      <c r="B18" s="87" t="s">
        <v>49</v>
      </c>
      <c r="C18" s="88">
        <v>20544</v>
      </c>
      <c r="D18" s="89">
        <v>91000</v>
      </c>
      <c r="E18" s="90">
        <v>201724469</v>
      </c>
      <c r="F18" s="91">
        <f t="shared" si="0"/>
        <v>4.5111037075031289E-4</v>
      </c>
    </row>
    <row r="19" spans="1:6">
      <c r="A19" s="79" t="s">
        <v>189</v>
      </c>
      <c r="B19" s="80" t="s">
        <v>24</v>
      </c>
      <c r="C19" s="1">
        <v>158719</v>
      </c>
      <c r="D19" s="5">
        <v>1311000</v>
      </c>
      <c r="E19" s="84">
        <v>1491590360</v>
      </c>
      <c r="F19" s="85">
        <f t="shared" si="0"/>
        <v>8.7892764337790439E-4</v>
      </c>
    </row>
    <row r="20" spans="1:6">
      <c r="A20" s="79" t="s">
        <v>241</v>
      </c>
      <c r="B20" s="80" t="s">
        <v>55</v>
      </c>
      <c r="C20" s="1">
        <v>81078</v>
      </c>
      <c r="D20" s="5">
        <v>716178</v>
      </c>
      <c r="E20" s="84">
        <v>582886134</v>
      </c>
      <c r="F20" s="85">
        <f t="shared" si="0"/>
        <v>1.2286756507403898E-3</v>
      </c>
    </row>
    <row r="21" spans="1:6">
      <c r="A21" s="82" t="s">
        <v>209</v>
      </c>
      <c r="B21" s="78" t="s">
        <v>36</v>
      </c>
      <c r="C21" s="1">
        <v>8324</v>
      </c>
      <c r="D21" s="5">
        <v>56000</v>
      </c>
      <c r="E21" s="84">
        <v>59553320</v>
      </c>
      <c r="F21" s="85">
        <f t="shared" si="0"/>
        <v>9.4033380506745889E-4</v>
      </c>
    </row>
    <row r="22" spans="1:6">
      <c r="A22" s="86" t="s">
        <v>201</v>
      </c>
      <c r="B22" s="87" t="s">
        <v>31</v>
      </c>
      <c r="C22" s="88">
        <v>22681</v>
      </c>
      <c r="D22" s="89">
        <v>122399</v>
      </c>
      <c r="E22" s="90">
        <v>156731301</v>
      </c>
      <c r="F22" s="91">
        <f t="shared" si="0"/>
        <v>7.8094802518100708E-4</v>
      </c>
    </row>
    <row r="23" spans="1:6">
      <c r="A23" s="79" t="s">
        <v>231</v>
      </c>
      <c r="B23" s="78" t="s">
        <v>49</v>
      </c>
      <c r="C23" s="1">
        <v>14352</v>
      </c>
      <c r="D23" s="5">
        <v>65000</v>
      </c>
      <c r="E23" s="84">
        <v>138873091</v>
      </c>
      <c r="F23" s="85">
        <f t="shared" si="0"/>
        <v>4.6805323862201642E-4</v>
      </c>
    </row>
    <row r="24" spans="1:6">
      <c r="A24" s="79" t="s">
        <v>188</v>
      </c>
      <c r="B24" s="80" t="s">
        <v>23</v>
      </c>
      <c r="C24" s="1">
        <v>23046</v>
      </c>
      <c r="D24" s="5">
        <v>85000</v>
      </c>
      <c r="E24" s="84">
        <v>169263237</v>
      </c>
      <c r="F24" s="85">
        <f t="shared" si="0"/>
        <v>5.0217638222291587E-4</v>
      </c>
    </row>
    <row r="25" spans="1:6">
      <c r="A25" s="79" t="s">
        <v>393</v>
      </c>
      <c r="B25" s="80" t="s">
        <v>26</v>
      </c>
      <c r="C25" s="1">
        <v>40962</v>
      </c>
      <c r="D25" s="5">
        <v>1087615</v>
      </c>
      <c r="E25" s="84">
        <v>551050443</v>
      </c>
      <c r="F25" s="85">
        <f t="shared" si="0"/>
        <v>1.9737122323663569E-3</v>
      </c>
    </row>
    <row r="26" spans="1:6">
      <c r="A26" s="86" t="s">
        <v>197</v>
      </c>
      <c r="B26" s="87" t="s">
        <v>28</v>
      </c>
      <c r="C26" s="88">
        <v>181191</v>
      </c>
      <c r="D26" s="89">
        <v>908250</v>
      </c>
      <c r="E26" s="90">
        <v>1984026615</v>
      </c>
      <c r="F26" s="91">
        <f t="shared" si="0"/>
        <v>4.5778115733593626E-4</v>
      </c>
    </row>
    <row r="27" spans="1:6">
      <c r="A27" s="82" t="s">
        <v>197</v>
      </c>
      <c r="B27" s="81" t="s">
        <v>37</v>
      </c>
      <c r="C27" s="1">
        <v>181191</v>
      </c>
      <c r="D27" s="5">
        <v>0</v>
      </c>
      <c r="E27" s="84">
        <v>1984026615</v>
      </c>
      <c r="F27" s="85">
        <f t="shared" si="0"/>
        <v>0</v>
      </c>
    </row>
    <row r="28" spans="1:6">
      <c r="A28" s="79" t="s">
        <v>199</v>
      </c>
      <c r="B28" s="80" t="s">
        <v>30</v>
      </c>
      <c r="C28" s="1">
        <v>247631</v>
      </c>
      <c r="D28" s="5">
        <v>1492874</v>
      </c>
      <c r="E28" s="84">
        <v>1863424687</v>
      </c>
      <c r="F28" s="85">
        <f t="shared" si="0"/>
        <v>8.0114533762211556E-4</v>
      </c>
    </row>
    <row r="29" spans="1:6">
      <c r="A29" s="83" t="s">
        <v>215</v>
      </c>
      <c r="B29" s="78" t="s">
        <v>42</v>
      </c>
      <c r="C29" s="1">
        <v>20290</v>
      </c>
      <c r="D29" s="5">
        <v>153638</v>
      </c>
      <c r="E29" s="84">
        <v>114396807</v>
      </c>
      <c r="F29" s="85">
        <f t="shared" si="0"/>
        <v>1.3430269954999706E-3</v>
      </c>
    </row>
    <row r="30" spans="1:6">
      <c r="A30" s="86" t="s">
        <v>198</v>
      </c>
      <c r="B30" s="87" t="s">
        <v>29</v>
      </c>
      <c r="C30" s="88">
        <v>9809</v>
      </c>
      <c r="D30" s="89">
        <v>42500</v>
      </c>
      <c r="E30" s="90">
        <v>73409762</v>
      </c>
      <c r="F30" s="91">
        <f t="shared" si="0"/>
        <v>5.7894207585089299E-4</v>
      </c>
    </row>
    <row r="31" spans="1:6">
      <c r="A31" s="79" t="s">
        <v>235</v>
      </c>
      <c r="B31" s="78" t="s">
        <v>50</v>
      </c>
      <c r="C31" s="1">
        <v>1612</v>
      </c>
      <c r="D31" s="5">
        <v>24175</v>
      </c>
      <c r="E31" s="84">
        <v>0</v>
      </c>
      <c r="F31" s="85">
        <v>0</v>
      </c>
    </row>
    <row r="32" spans="1:6">
      <c r="A32" s="82" t="s">
        <v>206</v>
      </c>
      <c r="B32" s="78" t="s">
        <v>35</v>
      </c>
      <c r="C32" s="1">
        <v>23000</v>
      </c>
      <c r="D32" s="5">
        <v>90500</v>
      </c>
      <c r="E32" s="84">
        <v>115286291</v>
      </c>
      <c r="F32" s="85">
        <f t="shared" ref="F32:F63" si="1">(D32/E32)</f>
        <v>7.8500226883003812E-4</v>
      </c>
    </row>
    <row r="33" spans="1:6">
      <c r="A33" s="79" t="s">
        <v>313</v>
      </c>
      <c r="B33" s="80" t="s">
        <v>31</v>
      </c>
      <c r="C33" s="1">
        <v>132922</v>
      </c>
      <c r="D33" s="5">
        <v>2604051</v>
      </c>
      <c r="E33" s="84">
        <v>1586113349</v>
      </c>
      <c r="F33" s="85">
        <f t="shared" si="1"/>
        <v>1.6417811511653824E-3</v>
      </c>
    </row>
    <row r="34" spans="1:6">
      <c r="A34" s="86" t="s">
        <v>186</v>
      </c>
      <c r="B34" s="87" t="s">
        <v>22</v>
      </c>
      <c r="C34" s="88">
        <v>17940</v>
      </c>
      <c r="D34" s="89">
        <v>140833</v>
      </c>
      <c r="E34" s="90">
        <v>161112627</v>
      </c>
      <c r="F34" s="91">
        <f t="shared" si="1"/>
        <v>8.741276374321672E-4</v>
      </c>
    </row>
    <row r="35" spans="1:6">
      <c r="A35" s="79" t="s">
        <v>181</v>
      </c>
      <c r="B35" s="78" t="s">
        <v>20</v>
      </c>
      <c r="C35" s="1">
        <v>8928</v>
      </c>
      <c r="D35" s="5">
        <v>59893</v>
      </c>
      <c r="E35" s="84">
        <v>161112627</v>
      </c>
      <c r="F35" s="85">
        <f t="shared" si="1"/>
        <v>3.7174615742563741E-4</v>
      </c>
    </row>
    <row r="36" spans="1:6">
      <c r="A36" s="79" t="s">
        <v>237</v>
      </c>
      <c r="B36" s="78" t="s">
        <v>51</v>
      </c>
      <c r="C36" s="1">
        <v>12543</v>
      </c>
      <c r="D36" s="5">
        <v>95500</v>
      </c>
      <c r="E36" s="84">
        <v>92583896</v>
      </c>
      <c r="F36" s="85">
        <f t="shared" si="1"/>
        <v>1.0314968814878994E-3</v>
      </c>
    </row>
    <row r="37" spans="1:6">
      <c r="A37" s="79" t="s">
        <v>205</v>
      </c>
      <c r="B37" s="80" t="s">
        <v>34</v>
      </c>
      <c r="C37" s="1">
        <v>67776</v>
      </c>
      <c r="D37" s="5">
        <v>345000</v>
      </c>
      <c r="E37" s="84">
        <v>476709444</v>
      </c>
      <c r="F37" s="85">
        <f t="shared" si="1"/>
        <v>7.2371127600316643E-4</v>
      </c>
    </row>
    <row r="38" spans="1:6">
      <c r="A38" s="92" t="s">
        <v>202</v>
      </c>
      <c r="B38" s="87" t="s">
        <v>32</v>
      </c>
      <c r="C38" s="88">
        <v>9833</v>
      </c>
      <c r="D38" s="89">
        <v>37334</v>
      </c>
      <c r="E38" s="90">
        <v>53197067</v>
      </c>
      <c r="F38" s="91">
        <f t="shared" si="1"/>
        <v>7.0180560894456828E-4</v>
      </c>
    </row>
    <row r="39" spans="1:6">
      <c r="A39" s="79" t="s">
        <v>190</v>
      </c>
      <c r="B39" s="78" t="s">
        <v>24</v>
      </c>
      <c r="C39" s="1">
        <v>43975</v>
      </c>
      <c r="D39" s="5">
        <v>368275</v>
      </c>
      <c r="E39" s="84">
        <v>466790655</v>
      </c>
      <c r="F39" s="85">
        <f t="shared" si="1"/>
        <v>7.8895109843190843E-4</v>
      </c>
    </row>
    <row r="40" spans="1:6">
      <c r="A40" s="82" t="s">
        <v>204</v>
      </c>
      <c r="B40" s="80" t="s">
        <v>33</v>
      </c>
      <c r="C40" s="1">
        <v>49980</v>
      </c>
      <c r="D40" s="5">
        <v>571928</v>
      </c>
      <c r="E40" s="84">
        <v>478814032</v>
      </c>
      <c r="F40" s="85">
        <f t="shared" si="1"/>
        <v>1.1944679181833168E-3</v>
      </c>
    </row>
    <row r="41" spans="1:6">
      <c r="A41" s="82" t="s">
        <v>213</v>
      </c>
      <c r="B41" s="80" t="s">
        <v>41</v>
      </c>
      <c r="C41" s="1">
        <v>79099</v>
      </c>
      <c r="D41" s="5">
        <v>921101</v>
      </c>
      <c r="E41" s="84">
        <v>593271022</v>
      </c>
      <c r="F41" s="85">
        <f t="shared" si="1"/>
        <v>1.5525804663353336E-3</v>
      </c>
    </row>
    <row r="42" spans="1:6">
      <c r="A42" s="92" t="s">
        <v>208</v>
      </c>
      <c r="B42" s="87" t="s">
        <v>36</v>
      </c>
      <c r="C42" s="88">
        <v>13308</v>
      </c>
      <c r="D42" s="89">
        <v>132000</v>
      </c>
      <c r="E42" s="90">
        <v>123918417</v>
      </c>
      <c r="F42" s="91">
        <f t="shared" si="1"/>
        <v>1.0652169644807519E-3</v>
      </c>
    </row>
    <row r="43" spans="1:6">
      <c r="A43" s="79" t="s">
        <v>216</v>
      </c>
      <c r="B43" s="78" t="s">
        <v>42</v>
      </c>
      <c r="C43" s="1">
        <v>23132</v>
      </c>
      <c r="D43" s="5">
        <v>166500</v>
      </c>
      <c r="E43" s="84">
        <v>117257342</v>
      </c>
      <c r="F43" s="85">
        <f t="shared" si="1"/>
        <v>1.419953728782288E-3</v>
      </c>
    </row>
    <row r="44" spans="1:6">
      <c r="A44" s="79" t="s">
        <v>185</v>
      </c>
      <c r="B44" s="78" t="s">
        <v>21</v>
      </c>
      <c r="C44" s="1">
        <v>81913</v>
      </c>
      <c r="D44" s="5">
        <v>550</v>
      </c>
      <c r="E44" s="84">
        <v>759351165</v>
      </c>
      <c r="F44" s="85">
        <f t="shared" si="1"/>
        <v>7.2430256954962337E-7</v>
      </c>
    </row>
    <row r="45" spans="1:6">
      <c r="A45" s="82" t="s">
        <v>185</v>
      </c>
      <c r="B45" s="80" t="s">
        <v>35</v>
      </c>
      <c r="C45" s="1">
        <v>81913</v>
      </c>
      <c r="D45" s="5">
        <v>429160</v>
      </c>
      <c r="E45" s="84">
        <v>759351165</v>
      </c>
      <c r="F45" s="85">
        <f t="shared" si="1"/>
        <v>5.6516671045075701E-4</v>
      </c>
    </row>
    <row r="46" spans="1:6">
      <c r="A46" s="86" t="s">
        <v>185</v>
      </c>
      <c r="B46" s="87" t="s">
        <v>45</v>
      </c>
      <c r="C46" s="88">
        <v>81913</v>
      </c>
      <c r="D46" s="89">
        <v>20150</v>
      </c>
      <c r="E46" s="90">
        <v>759351165</v>
      </c>
      <c r="F46" s="91">
        <f t="shared" si="1"/>
        <v>2.6535812320772563E-5</v>
      </c>
    </row>
    <row r="47" spans="1:6">
      <c r="A47" s="79" t="s">
        <v>185</v>
      </c>
      <c r="B47" s="78" t="s">
        <v>56</v>
      </c>
      <c r="C47" s="1">
        <v>81913</v>
      </c>
      <c r="D47" s="5">
        <v>2500</v>
      </c>
      <c r="E47" s="84">
        <v>759351165</v>
      </c>
      <c r="F47" s="85">
        <f t="shared" si="1"/>
        <v>3.2922844070437426E-6</v>
      </c>
    </row>
    <row r="48" spans="1:6">
      <c r="A48" s="79" t="s">
        <v>194</v>
      </c>
      <c r="B48" s="80" t="s">
        <v>25</v>
      </c>
      <c r="C48" s="1">
        <v>34563</v>
      </c>
      <c r="D48" s="5">
        <v>171935</v>
      </c>
      <c r="E48" s="84">
        <v>216881649</v>
      </c>
      <c r="F48" s="85">
        <f t="shared" si="1"/>
        <v>7.9275955707990768E-4</v>
      </c>
    </row>
    <row r="49" spans="1:6">
      <c r="A49" s="82" t="s">
        <v>207</v>
      </c>
      <c r="B49" s="80" t="s">
        <v>36</v>
      </c>
      <c r="C49" s="1">
        <v>34830</v>
      </c>
      <c r="D49" s="5">
        <v>204017</v>
      </c>
      <c r="E49" s="84">
        <v>242165846</v>
      </c>
      <c r="F49" s="85">
        <f t="shared" si="1"/>
        <v>8.4246809932066148E-4</v>
      </c>
    </row>
    <row r="50" spans="1:6">
      <c r="A50" s="86" t="s">
        <v>179</v>
      </c>
      <c r="B50" s="87" t="s">
        <v>19</v>
      </c>
      <c r="C50" s="88">
        <v>59658</v>
      </c>
      <c r="D50" s="89">
        <v>326777</v>
      </c>
      <c r="E50" s="90">
        <v>872238641</v>
      </c>
      <c r="F50" s="91">
        <f t="shared" si="1"/>
        <v>3.7464173752421498E-4</v>
      </c>
    </row>
    <row r="51" spans="1:6">
      <c r="A51" s="93" t="s">
        <v>210</v>
      </c>
      <c r="B51" s="94" t="s">
        <v>38</v>
      </c>
      <c r="C51" s="95">
        <v>93097</v>
      </c>
      <c r="D51" s="96">
        <v>1191853</v>
      </c>
      <c r="E51" s="97">
        <v>1329097933</v>
      </c>
      <c r="F51" s="98">
        <f t="shared" si="1"/>
        <v>8.9673828422092653E-4</v>
      </c>
    </row>
    <row r="52" spans="1:6">
      <c r="A52" s="79" t="s">
        <v>236</v>
      </c>
      <c r="B52" s="80" t="s">
        <v>51</v>
      </c>
      <c r="C52" s="1">
        <v>25732</v>
      </c>
      <c r="D52" s="5">
        <v>181500</v>
      </c>
      <c r="E52" s="84">
        <v>141939555</v>
      </c>
      <c r="F52" s="85">
        <f t="shared" si="1"/>
        <v>1.2787133227238877E-3</v>
      </c>
    </row>
    <row r="53" spans="1:6">
      <c r="A53" s="82" t="s">
        <v>212</v>
      </c>
      <c r="B53" s="80" t="s">
        <v>40</v>
      </c>
      <c r="C53" s="1">
        <v>36900</v>
      </c>
      <c r="D53" s="5">
        <v>142000</v>
      </c>
      <c r="E53" s="84">
        <v>210752288</v>
      </c>
      <c r="F53" s="85">
        <f t="shared" si="1"/>
        <v>6.7377678955494894E-4</v>
      </c>
    </row>
    <row r="54" spans="1:6">
      <c r="A54" s="86" t="s">
        <v>243</v>
      </c>
      <c r="B54" s="87" t="s">
        <v>56</v>
      </c>
      <c r="C54" s="88">
        <v>36905</v>
      </c>
      <c r="D54" s="89">
        <v>90000</v>
      </c>
      <c r="E54" s="90">
        <v>285708928</v>
      </c>
      <c r="F54" s="91">
        <f t="shared" si="1"/>
        <v>3.150059069907679E-4</v>
      </c>
    </row>
    <row r="55" spans="1:6">
      <c r="A55" s="93" t="s">
        <v>217</v>
      </c>
      <c r="B55" s="94" t="s">
        <v>42</v>
      </c>
      <c r="C55" s="95">
        <v>11129</v>
      </c>
      <c r="D55" s="96">
        <v>126488</v>
      </c>
      <c r="E55" s="97">
        <v>57652437</v>
      </c>
      <c r="F55" s="98">
        <f t="shared" si="1"/>
        <v>2.1939749051718316E-3</v>
      </c>
    </row>
    <row r="56" spans="1:6">
      <c r="A56" s="82" t="s">
        <v>220</v>
      </c>
      <c r="B56" s="80" t="s">
        <v>44</v>
      </c>
      <c r="C56" s="1">
        <v>30302</v>
      </c>
      <c r="D56" s="5">
        <v>216200</v>
      </c>
      <c r="E56" s="84">
        <v>158726732</v>
      </c>
      <c r="F56" s="85">
        <f t="shared" si="1"/>
        <v>1.3620894053309181E-3</v>
      </c>
    </row>
    <row r="57" spans="1:6">
      <c r="A57" s="82" t="s">
        <v>203</v>
      </c>
      <c r="B57" s="78" t="s">
        <v>32</v>
      </c>
      <c r="C57" s="1">
        <v>22568</v>
      </c>
      <c r="D57" s="5">
        <v>70000</v>
      </c>
      <c r="E57" s="84">
        <v>111473897</v>
      </c>
      <c r="F57" s="85">
        <f t="shared" si="1"/>
        <v>6.2794969839441428E-4</v>
      </c>
    </row>
    <row r="58" spans="1:6">
      <c r="A58" s="86" t="s">
        <v>225</v>
      </c>
      <c r="B58" s="87" t="s">
        <v>46</v>
      </c>
      <c r="C58" s="88">
        <v>11631</v>
      </c>
      <c r="D58" s="89">
        <v>56544</v>
      </c>
      <c r="E58" s="90">
        <v>61628239</v>
      </c>
      <c r="F58" s="91">
        <f t="shared" si="1"/>
        <v>9.1750147201188079E-4</v>
      </c>
    </row>
    <row r="59" spans="1:6">
      <c r="A59" s="93" t="s">
        <v>238</v>
      </c>
      <c r="B59" s="94" t="s">
        <v>398</v>
      </c>
      <c r="C59" s="95">
        <v>44544</v>
      </c>
      <c r="D59" s="96">
        <v>159999</v>
      </c>
      <c r="E59" s="97">
        <v>326014980</v>
      </c>
      <c r="F59" s="98">
        <f t="shared" si="1"/>
        <v>4.9077192710592619E-4</v>
      </c>
    </row>
    <row r="60" spans="1:6">
      <c r="A60" s="79" t="s">
        <v>191</v>
      </c>
      <c r="B60" s="78" t="s">
        <v>24</v>
      </c>
      <c r="C60" s="1">
        <v>35245</v>
      </c>
      <c r="D60" s="5">
        <v>312748</v>
      </c>
      <c r="E60" s="84">
        <v>261803548</v>
      </c>
      <c r="F60" s="85">
        <f t="shared" si="1"/>
        <v>1.1945903804176099E-3</v>
      </c>
    </row>
    <row r="61" spans="1:6">
      <c r="A61" s="79" t="s">
        <v>405</v>
      </c>
      <c r="B61" s="80" t="s">
        <v>47</v>
      </c>
      <c r="C61" s="1">
        <v>57860</v>
      </c>
      <c r="D61" s="5">
        <v>274600</v>
      </c>
      <c r="E61" s="84">
        <v>374363957</v>
      </c>
      <c r="F61" s="85">
        <f t="shared" si="1"/>
        <v>7.3351078506737758E-4</v>
      </c>
    </row>
    <row r="62" spans="1:6">
      <c r="A62" s="86" t="s">
        <v>232</v>
      </c>
      <c r="B62" s="87" t="s">
        <v>49</v>
      </c>
      <c r="C62" s="88">
        <v>12035</v>
      </c>
      <c r="D62" s="89">
        <v>77000</v>
      </c>
      <c r="E62" s="90">
        <v>107724311</v>
      </c>
      <c r="F62" s="91">
        <f t="shared" si="1"/>
        <v>7.1478758402084377E-4</v>
      </c>
    </row>
    <row r="63" spans="1:6">
      <c r="A63" s="93" t="s">
        <v>395</v>
      </c>
      <c r="B63" s="94" t="s">
        <v>48</v>
      </c>
      <c r="C63" s="95">
        <v>39834</v>
      </c>
      <c r="D63" s="96">
        <v>330487</v>
      </c>
      <c r="E63" s="97">
        <v>282714977</v>
      </c>
      <c r="F63" s="98">
        <f t="shared" si="1"/>
        <v>1.1689759188102723E-3</v>
      </c>
    </row>
    <row r="64" spans="1:6">
      <c r="A64" s="79" t="s">
        <v>182</v>
      </c>
      <c r="B64" s="80" t="s">
        <v>21</v>
      </c>
      <c r="C64" s="1">
        <v>29248</v>
      </c>
      <c r="D64" s="5">
        <v>171063</v>
      </c>
      <c r="E64" s="84">
        <v>155369762</v>
      </c>
      <c r="F64" s="85">
        <f t="shared" ref="F64:F89" si="2">(D64/E64)</f>
        <v>1.1010057413874392E-3</v>
      </c>
    </row>
    <row r="65" spans="1:6">
      <c r="A65" s="79" t="s">
        <v>222</v>
      </c>
      <c r="B65" s="78" t="s">
        <v>45</v>
      </c>
      <c r="C65" s="1">
        <v>25709</v>
      </c>
      <c r="D65" s="5">
        <v>93000</v>
      </c>
      <c r="E65" s="84">
        <v>128137385</v>
      </c>
      <c r="F65" s="85">
        <f t="shared" si="2"/>
        <v>7.2578350182501386E-4</v>
      </c>
    </row>
    <row r="66" spans="1:6">
      <c r="A66" s="86" t="s">
        <v>211</v>
      </c>
      <c r="B66" s="87" t="s">
        <v>39</v>
      </c>
      <c r="C66" s="88">
        <v>8391</v>
      </c>
      <c r="D66" s="89">
        <v>37000</v>
      </c>
      <c r="E66" s="90">
        <v>46875603</v>
      </c>
      <c r="F66" s="91">
        <f t="shared" si="2"/>
        <v>7.8932317947995247E-4</v>
      </c>
    </row>
    <row r="67" spans="1:6">
      <c r="A67" s="79" t="s">
        <v>175</v>
      </c>
      <c r="B67" s="81" t="s">
        <v>391</v>
      </c>
      <c r="C67" s="1">
        <v>143124</v>
      </c>
      <c r="D67" s="5">
        <v>1658719</v>
      </c>
      <c r="E67" s="84">
        <v>1392294034</v>
      </c>
      <c r="F67" s="85">
        <f t="shared" si="2"/>
        <v>1.191356825134539E-3</v>
      </c>
    </row>
    <row r="68" spans="1:6">
      <c r="A68" s="79" t="s">
        <v>176</v>
      </c>
      <c r="B68" s="78" t="s">
        <v>391</v>
      </c>
      <c r="C68" s="1">
        <v>29341</v>
      </c>
      <c r="D68" s="5">
        <v>173374</v>
      </c>
      <c r="E68" s="84">
        <v>150447339</v>
      </c>
      <c r="F68" s="85">
        <f t="shared" si="2"/>
        <v>1.1523899402434762E-3</v>
      </c>
    </row>
    <row r="69" spans="1:6">
      <c r="A69" s="79" t="s">
        <v>234</v>
      </c>
      <c r="B69" s="80" t="s">
        <v>50</v>
      </c>
      <c r="C69" s="1">
        <v>5420</v>
      </c>
      <c r="D69" s="5">
        <v>40418</v>
      </c>
      <c r="E69" s="84">
        <v>38680842</v>
      </c>
      <c r="F69" s="85">
        <f t="shared" si="2"/>
        <v>1.0449100358260041E-3</v>
      </c>
    </row>
    <row r="70" spans="1:6">
      <c r="A70" s="86" t="s">
        <v>177</v>
      </c>
      <c r="B70" s="87" t="s">
        <v>391</v>
      </c>
      <c r="C70" s="88">
        <v>27920</v>
      </c>
      <c r="D70" s="89">
        <v>144028</v>
      </c>
      <c r="E70" s="90">
        <v>196644157</v>
      </c>
      <c r="F70" s="91">
        <f t="shared" si="2"/>
        <v>7.3242959362377594E-4</v>
      </c>
    </row>
    <row r="71" spans="1:6">
      <c r="A71" s="79" t="s">
        <v>178</v>
      </c>
      <c r="B71" s="78" t="s">
        <v>391</v>
      </c>
      <c r="C71" s="1">
        <v>15826</v>
      </c>
      <c r="D71" s="5">
        <v>131238</v>
      </c>
      <c r="E71" s="84">
        <v>125708914</v>
      </c>
      <c r="F71" s="85">
        <f t="shared" si="2"/>
        <v>1.04398324529317E-3</v>
      </c>
    </row>
    <row r="72" spans="1:6">
      <c r="A72" s="79" t="s">
        <v>233</v>
      </c>
      <c r="B72" s="78" t="s">
        <v>49</v>
      </c>
      <c r="C72" s="1">
        <v>16619</v>
      </c>
      <c r="D72" s="5">
        <v>72500</v>
      </c>
      <c r="E72" s="84">
        <v>106001460</v>
      </c>
      <c r="F72" s="85">
        <f t="shared" si="2"/>
        <v>6.8395284366837966E-4</v>
      </c>
    </row>
    <row r="73" spans="1:6">
      <c r="A73" s="79" t="s">
        <v>239</v>
      </c>
      <c r="B73" s="80" t="s">
        <v>53</v>
      </c>
      <c r="C73" s="1">
        <v>29610</v>
      </c>
      <c r="D73" s="5">
        <v>297742</v>
      </c>
      <c r="E73" s="84">
        <v>161820813</v>
      </c>
      <c r="F73" s="85">
        <f t="shared" si="2"/>
        <v>1.839948733912244E-3</v>
      </c>
    </row>
    <row r="74" spans="1:6">
      <c r="A74" s="86" t="s">
        <v>240</v>
      </c>
      <c r="B74" s="87" t="s">
        <v>54</v>
      </c>
      <c r="C74" s="88">
        <v>12638</v>
      </c>
      <c r="D74" s="89">
        <v>70000</v>
      </c>
      <c r="E74" s="90">
        <v>89290750</v>
      </c>
      <c r="F74" s="91">
        <f t="shared" si="2"/>
        <v>7.8395578489373196E-4</v>
      </c>
    </row>
    <row r="75" spans="1:6">
      <c r="A75" s="79" t="s">
        <v>192</v>
      </c>
      <c r="B75" s="78" t="s">
        <v>24</v>
      </c>
      <c r="C75" s="1">
        <v>27337</v>
      </c>
      <c r="D75" s="5">
        <v>167642</v>
      </c>
      <c r="E75" s="84">
        <v>162722268</v>
      </c>
      <c r="F75" s="85">
        <f t="shared" si="2"/>
        <v>1.0302339197976271E-3</v>
      </c>
    </row>
    <row r="76" spans="1:6">
      <c r="A76" s="79" t="s">
        <v>224</v>
      </c>
      <c r="B76" s="78" t="s">
        <v>45</v>
      </c>
      <c r="C76" s="1">
        <v>21661</v>
      </c>
      <c r="D76" s="5">
        <v>126500</v>
      </c>
      <c r="E76" s="84">
        <v>105120755</v>
      </c>
      <c r="F76" s="85">
        <f t="shared" si="2"/>
        <v>1.2033779628009712E-3</v>
      </c>
    </row>
    <row r="77" spans="1:6">
      <c r="A77" s="79" t="s">
        <v>223</v>
      </c>
      <c r="B77" s="78" t="s">
        <v>45</v>
      </c>
      <c r="C77" s="1">
        <v>19034</v>
      </c>
      <c r="D77" s="5">
        <v>100000</v>
      </c>
      <c r="E77" s="84">
        <v>144012646</v>
      </c>
      <c r="F77" s="85">
        <f t="shared" si="2"/>
        <v>6.9438346407439807E-4</v>
      </c>
    </row>
    <row r="78" spans="1:6">
      <c r="A78" s="86" t="s">
        <v>193</v>
      </c>
      <c r="B78" s="87" t="s">
        <v>24</v>
      </c>
      <c r="C78" s="88">
        <v>10436</v>
      </c>
      <c r="D78" s="89">
        <v>294720</v>
      </c>
      <c r="E78" s="90">
        <v>247809202</v>
      </c>
      <c r="F78" s="91">
        <f t="shared" si="2"/>
        <v>1.1893020824949028E-3</v>
      </c>
    </row>
    <row r="79" spans="1:6">
      <c r="A79" s="79" t="s">
        <v>246</v>
      </c>
      <c r="B79" s="80" t="s">
        <v>57</v>
      </c>
      <c r="C79" s="1">
        <v>27263</v>
      </c>
      <c r="D79" s="5">
        <v>137314</v>
      </c>
      <c r="E79" s="84">
        <v>197244392</v>
      </c>
      <c r="F79" s="85">
        <f t="shared" si="2"/>
        <v>6.9616174436026553E-4</v>
      </c>
    </row>
    <row r="80" spans="1:6">
      <c r="A80" s="79" t="s">
        <v>397</v>
      </c>
      <c r="B80" s="78" t="s">
        <v>48</v>
      </c>
      <c r="C80" s="1">
        <v>15291</v>
      </c>
      <c r="D80" s="5">
        <v>93305</v>
      </c>
      <c r="E80" s="84">
        <v>91730463</v>
      </c>
      <c r="F80" s="85">
        <f t="shared" si="2"/>
        <v>1.0171648212437346E-3</v>
      </c>
    </row>
    <row r="81" spans="1:6">
      <c r="A81" s="79" t="s">
        <v>247</v>
      </c>
      <c r="B81" s="80" t="s">
        <v>58</v>
      </c>
      <c r="C81" s="1">
        <v>48175</v>
      </c>
      <c r="D81" s="5">
        <v>726684</v>
      </c>
      <c r="E81" s="84">
        <v>620305021</v>
      </c>
      <c r="F81" s="85">
        <f t="shared" si="2"/>
        <v>1.1714946282854609E-3</v>
      </c>
    </row>
    <row r="82" spans="1:6">
      <c r="A82" s="86" t="s">
        <v>248</v>
      </c>
      <c r="B82" s="87" t="s">
        <v>59</v>
      </c>
      <c r="C82" s="88">
        <v>54616</v>
      </c>
      <c r="D82" s="89">
        <v>381607</v>
      </c>
      <c r="E82" s="90">
        <v>372519328</v>
      </c>
      <c r="F82" s="91">
        <f t="shared" si="2"/>
        <v>1.0243951691011317E-3</v>
      </c>
    </row>
    <row r="83" spans="1:6">
      <c r="A83" s="79" t="s">
        <v>399</v>
      </c>
      <c r="B83" s="80" t="s">
        <v>60</v>
      </c>
      <c r="C83" s="1">
        <v>20654</v>
      </c>
      <c r="D83" s="5">
        <v>112000</v>
      </c>
      <c r="E83" s="84">
        <v>142566688</v>
      </c>
      <c r="F83" s="85">
        <f t="shared" si="2"/>
        <v>7.8559726378717588E-4</v>
      </c>
    </row>
    <row r="84" spans="1:6">
      <c r="A84" s="79" t="s">
        <v>245</v>
      </c>
      <c r="B84" s="78" t="s">
        <v>56</v>
      </c>
      <c r="C84" s="1">
        <v>9852</v>
      </c>
      <c r="D84" s="5">
        <v>90000</v>
      </c>
      <c r="E84" s="84">
        <v>60392783</v>
      </c>
      <c r="F84" s="85">
        <f t="shared" si="2"/>
        <v>1.4902442896198376E-3</v>
      </c>
    </row>
    <row r="85" spans="1:6">
      <c r="A85" s="79" t="s">
        <v>219</v>
      </c>
      <c r="B85" s="78" t="s">
        <v>43</v>
      </c>
      <c r="C85" s="1">
        <v>10143</v>
      </c>
      <c r="D85" s="5">
        <v>72000</v>
      </c>
      <c r="E85" s="84">
        <v>59853294</v>
      </c>
      <c r="F85" s="85">
        <f t="shared" si="2"/>
        <v>1.2029413118014858E-3</v>
      </c>
    </row>
    <row r="86" spans="1:6">
      <c r="A86" s="86" t="s">
        <v>218</v>
      </c>
      <c r="B86" s="87" t="s">
        <v>42</v>
      </c>
      <c r="C86" s="88">
        <v>19309</v>
      </c>
      <c r="D86" s="89">
        <v>143333</v>
      </c>
      <c r="E86" s="90">
        <v>113876079</v>
      </c>
      <c r="F86" s="91">
        <f t="shared" si="2"/>
        <v>1.2586752306426006E-3</v>
      </c>
    </row>
    <row r="87" spans="1:6">
      <c r="A87" s="82" t="s">
        <v>171</v>
      </c>
      <c r="B87" s="81" t="s">
        <v>14</v>
      </c>
      <c r="C87" s="1">
        <v>13773</v>
      </c>
      <c r="D87" s="5">
        <v>14500</v>
      </c>
      <c r="E87" s="84">
        <v>59785396</v>
      </c>
      <c r="F87" s="85">
        <f t="shared" si="2"/>
        <v>2.4253414663340191E-4</v>
      </c>
    </row>
    <row r="88" spans="1:6">
      <c r="A88" s="79" t="s">
        <v>171</v>
      </c>
      <c r="B88" s="80" t="s">
        <v>61</v>
      </c>
      <c r="C88" s="1">
        <v>13773</v>
      </c>
      <c r="D88" s="5">
        <v>33100</v>
      </c>
      <c r="E88" s="84">
        <v>59785396</v>
      </c>
      <c r="F88" s="85">
        <f t="shared" si="2"/>
        <v>5.5364691403900711E-4</v>
      </c>
    </row>
    <row r="89" spans="1:6">
      <c r="A89" s="79" t="s">
        <v>250</v>
      </c>
      <c r="B89" s="80" t="s">
        <v>62</v>
      </c>
      <c r="C89" s="1">
        <v>27981</v>
      </c>
      <c r="D89" s="5">
        <v>165000</v>
      </c>
      <c r="E89" s="84">
        <v>163605416</v>
      </c>
      <c r="F89" s="85">
        <f t="shared" si="2"/>
        <v>1.0085240698877597E-3</v>
      </c>
    </row>
    <row r="91" spans="1:6">
      <c r="A91" s="66" t="s">
        <v>404</v>
      </c>
    </row>
    <row r="92" spans="1:6" ht="13.5" customHeight="1">
      <c r="A92" s="191" t="s">
        <v>403</v>
      </c>
      <c r="B92" s="187"/>
    </row>
    <row r="93" spans="1:6" hidden="1">
      <c r="A93" s="65"/>
      <c r="B93" s="64"/>
    </row>
  </sheetData>
  <mergeCells count="1">
    <mergeCell ref="A92:B92"/>
  </mergeCells>
  <pageMargins left="0.7" right="0.7" top="0.75" bottom="0.75" header="0.3" footer="0.3"/>
  <pageSetup scale="85" orientation="landscape" verticalDpi="0" r:id="rId1"/>
  <headerFooter>
    <oddHeader>&amp;C&amp;"-,Bold"&amp;14County Level Funding by County &amp;10(sorted alphabetically)</oddHeader>
    <oddFooter>&amp;LMississippi Public Library Statistics, FY10, County Level Funding (sorted alphabetically)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Operations</vt:lpstr>
      <vt:lpstr>Income</vt:lpstr>
      <vt:lpstr>Expenditures</vt:lpstr>
      <vt:lpstr>Materials</vt:lpstr>
      <vt:lpstr>Services</vt:lpstr>
      <vt:lpstr>Technology</vt:lpstr>
      <vt:lpstr>Funding City and County</vt:lpstr>
      <vt:lpstr>County Level Funding</vt:lpstr>
      <vt:lpstr>County Funding Alphabetical</vt:lpstr>
      <vt:lpstr>Funding Lowest to Highest</vt:lpstr>
      <vt:lpstr>Branches</vt:lpstr>
      <vt:lpstr>Sheet1</vt:lpstr>
      <vt:lpstr>Branches!Print_Titles</vt:lpstr>
      <vt:lpstr>'County Funding Alphabetical'!Print_Titles</vt:lpstr>
      <vt:lpstr>'County Level Funding'!Print_Titles</vt:lpstr>
      <vt:lpstr>Expenditures!Print_Titles</vt:lpstr>
      <vt:lpstr>'Funding City and County'!Print_Titles</vt:lpstr>
      <vt:lpstr>'Funding Lowest to Highest'!Print_Titles</vt:lpstr>
      <vt:lpstr>Income!Print_Titles</vt:lpstr>
      <vt:lpstr>Materials!Print_Titles</vt:lpstr>
      <vt:lpstr>Operations!Print_Titles</vt:lpstr>
      <vt:lpstr>Services!Print_Titles</vt:lpstr>
      <vt:lpstr>Technology!Print_Titles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Nabzdyk</dc:creator>
  <cp:lastModifiedBy>jnabzdyk</cp:lastModifiedBy>
  <cp:lastPrinted>2011-07-14T19:34:55Z</cp:lastPrinted>
  <dcterms:created xsi:type="dcterms:W3CDTF">2011-05-06T12:10:58Z</dcterms:created>
  <dcterms:modified xsi:type="dcterms:W3CDTF">2015-04-09T19:35:07Z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